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tables/table2.xml" ContentType="application/vnd.openxmlformats-officedocument.spreadsheetml.table+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drawings/drawing3.xml" ContentType="application/vnd.openxmlformats-officedocument.drawing+xml"/>
  <Override PartName="/xl/charts/chart3.xml" ContentType="application/vnd.openxmlformats-officedocument.drawingml.chart+xml"/>
  <Override PartName="/xl/tables/table4.xml" ContentType="application/vnd.openxmlformats-officedocument.spreadsheetml.table+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tables/table6.xml" ContentType="application/vnd.openxmlformats-officedocument.spreadsheetml.table+xml"/>
  <Override PartName="/xl/drawings/drawing10.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tables/table7.xml" ContentType="application/vnd.openxmlformats-officedocument.spreadsheetml.table+xml"/>
  <Override PartName="/xl/drawings/drawing12.xml" ContentType="application/vnd.openxmlformats-officedocument.drawing+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tables/table8.xml" ContentType="application/vnd.openxmlformats-officedocument.spreadsheetml.table+xml"/>
  <Override PartName="/xl/drawings/drawing13.xml" ContentType="application/vnd.openxmlformats-officedocument.drawing+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tables/table9.xml" ContentType="application/vnd.openxmlformats-officedocument.spreadsheetml.table+xml"/>
  <Override PartName="/xl/drawings/drawing14.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tables/table10.xml" ContentType="application/vnd.openxmlformats-officedocument.spreadsheetml.table+xml"/>
  <Override PartName="/xl/drawings/drawing15.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tables/table11.xml" ContentType="application/vnd.openxmlformats-officedocument.spreadsheetml.table+xml"/>
  <Override PartName="/xl/drawings/drawing16.xml" ContentType="application/vnd.openxmlformats-officedocument.drawing+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tables/table12.xml" ContentType="application/vnd.openxmlformats-officedocument.spreadsheetml.table+xml"/>
  <Override PartName="/xl/drawings/drawing17.xml" ContentType="application/vnd.openxmlformats-officedocument.drawing+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tables/table13.xml" ContentType="application/vnd.openxmlformats-officedocument.spreadsheetml.table+xml"/>
  <Override PartName="/xl/comments1.xml" ContentType="application/vnd.openxmlformats-officedocument.spreadsheetml.comments+xml"/>
  <Override PartName="/xl/drawings/drawing18.xml" ContentType="application/vnd.openxmlformats-officedocument.drawing+xml"/>
  <Override PartName="/xl/charts/chart1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3.xml" ContentType="application/vnd.ms-office.chartstyle+xml"/>
  <Override PartName="/xl/charts/colors13.xml" ContentType="application/vnd.ms-office.chartcolorstyle+xml"/>
  <Override PartName="/xl/tables/table14.xml" ContentType="application/vnd.openxmlformats-officedocument.spreadsheetml.table+xml"/>
  <Override PartName="/xl/drawings/drawing20.xml" ContentType="application/vnd.openxmlformats-officedocument.drawing+xml"/>
  <Override PartName="/xl/charts/chart19.xml" ContentType="application/vnd.openxmlformats-officedocument.drawingml.chart+xml"/>
  <Override PartName="/xl/tables/table15.xml" ContentType="application/vnd.openxmlformats-officedocument.spreadsheetml.table+xml"/>
  <Override PartName="/xl/drawings/drawing21.xml" ContentType="application/vnd.openxmlformats-officedocument.drawing+xml"/>
  <Override PartName="/xl/charts/chart20.xml" ContentType="application/vnd.openxmlformats-officedocument.drawingml.chart+xml"/>
  <Override PartName="/xl/tables/table16.xml" ContentType="application/vnd.openxmlformats-officedocument.spreadsheetml.table+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16.xml" ContentType="application/vnd.ms-office.chartstyle+xml"/>
  <Override PartName="/xl/charts/colors16.xml" ContentType="application/vnd.ms-office.chartcolorstyle+xml"/>
  <Override PartName="/xl/tables/table17.xml" ContentType="application/vnd.openxmlformats-officedocument.spreadsheetml.table+xml"/>
  <Override PartName="/xl/drawings/drawing26.xml" ContentType="application/vnd.openxmlformats-officedocument.drawing+xml"/>
  <Override PartName="/xl/charts/chart25.xml" ContentType="application/vnd.openxmlformats-officedocument.drawingml.chart+xml"/>
  <Override PartName="/xl/charts/style17.xml" ContentType="application/vnd.ms-office.chartstyle+xml"/>
  <Override PartName="/xl/charts/colors17.xml" ContentType="application/vnd.ms-office.chartcolorsty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mc:AlternateContent xmlns:mc="http://schemas.openxmlformats.org/markup-compatibility/2006">
    <mc:Choice Requires="x15">
      <x15ac:absPath xmlns:x15ac="http://schemas.microsoft.com/office/spreadsheetml/2010/11/ac" url="\\mvsrvmmh\vmmh\ISD\מסמכים משותפים - 8\מבט סטטיסטי\2025\אנגלית\פרקים בעבודה\peilut\"/>
    </mc:Choice>
  </mc:AlternateContent>
  <bookViews>
    <workbookView xWindow="0" yWindow="0" windowWidth="19365" windowHeight="9015" tabRatio="916" firstSheet="34" activeTab="47"/>
  </bookViews>
  <sheets>
    <sheet name="Figure 3.1 data" sheetId="109" r:id="rId1"/>
    <sheet name="Figure 3.1" sheetId="110" r:id="rId2"/>
    <sheet name="Figure 3.2 data" sheetId="100" r:id="rId3"/>
    <sheet name="Figure 3.2" sheetId="102" r:id="rId4"/>
    <sheet name="Figure 3.3 data" sheetId="157" r:id="rId5"/>
    <sheet name="Figure 3.3" sheetId="158" r:id="rId6"/>
    <sheet name="Figure 3.4 data" sheetId="115" r:id="rId7"/>
    <sheet name="Figure 3.4" sheetId="116" r:id="rId8"/>
    <sheet name="Figure 3.5 data" sheetId="111" r:id="rId9"/>
    <sheet name="Figure 3.5" sheetId="112" r:id="rId10"/>
    <sheet name="Figure 3.6 data" sheetId="113" r:id="rId11"/>
    <sheet name="Figure 3.6" sheetId="114" r:id="rId12"/>
    <sheet name="Figure 3.7 data" sheetId="141" r:id="rId13"/>
    <sheet name="Figure 3.7" sheetId="142" r:id="rId14"/>
    <sheet name="Figure 3.8 data" sheetId="1" r:id="rId15"/>
    <sheet name="Figure 3.8" sheetId="2" r:id="rId16"/>
    <sheet name="Figure 3.9 data" sheetId="94" r:id="rId17"/>
    <sheet name="Figure 3.9" sheetId="95" r:id="rId18"/>
    <sheet name="Figure 3.3.1 data" sheetId="150" state="hidden" r:id="rId19"/>
    <sheet name="Figure 3.10 data" sheetId="96" r:id="rId20"/>
    <sheet name="Figure 3.10" sheetId="97" r:id="rId21"/>
    <sheet name="Figure 3.11 data" sheetId="103" r:id="rId22"/>
    <sheet name="Figure 3.11" sheetId="104" r:id="rId23"/>
    <sheet name="Figure 3.12 data" sheetId="160" r:id="rId24"/>
    <sheet name="Figure 3.12" sheetId="159" r:id="rId25"/>
    <sheet name="Figure 3.13 data" sheetId="162" r:id="rId26"/>
    <sheet name="Figure 3.13" sheetId="161" r:id="rId27"/>
    <sheet name="Figure 3.14 data" sheetId="105" r:id="rId28"/>
    <sheet name="Figure 3.14" sheetId="106" r:id="rId29"/>
    <sheet name="Figure 3.15 data" sheetId="147" r:id="rId30"/>
    <sheet name="Figure 3.15" sheetId="149" r:id="rId31"/>
    <sheet name="Figure 3.16 data" sheetId="145" r:id="rId32"/>
    <sheet name="Figure 3.16" sheetId="146" r:id="rId33"/>
    <sheet name="Figure 3.17 data" sheetId="120" r:id="rId34"/>
    <sheet name="Figure 3.17" sheetId="121" r:id="rId35"/>
    <sheet name="Figure 3.18 data" sheetId="122" r:id="rId36"/>
    <sheet name="Figure 3.18" sheetId="123" r:id="rId37"/>
    <sheet name="Figure 3.19 data" sheetId="124" r:id="rId38"/>
    <sheet name="Figure 3.19" sheetId="125" r:id="rId39"/>
    <sheet name="Figure 3.20 data" sheetId="130" r:id="rId40"/>
    <sheet name="Figure 3.20" sheetId="133" r:id="rId41"/>
    <sheet name="Figure 3.21 data" sheetId="163" r:id="rId42"/>
    <sheet name="Figure 3.21" sheetId="165" r:id="rId43"/>
    <sheet name="Figure 3.22 data" sheetId="153" r:id="rId44"/>
    <sheet name="Figure 3.22" sheetId="152" r:id="rId45"/>
    <sheet name="Figure 3.23 data" sheetId="128" r:id="rId46"/>
    <sheet name="Figure 3.23" sheetId="129" r:id="rId47"/>
    <sheet name="Israel's Assets and liabilities" sheetId="134" r:id="rId48"/>
  </sheets>
  <definedNames>
    <definedName name="_xlnm.Print_Area" localSheetId="47">'Israel''s Assets and liabilities'!$A$1:$G$32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 i="128" l="1"/>
  <c r="J3" i="147"/>
  <c r="K3" i="147"/>
  <c r="L3" i="147"/>
  <c r="L7" i="153" l="1"/>
  <c r="L7" i="1" l="1"/>
  <c r="N6" i="100"/>
  <c r="E12" i="111" l="1"/>
  <c r="C4" i="128" l="1"/>
  <c r="D4" i="128"/>
  <c r="E4" i="128"/>
  <c r="F4" i="128"/>
  <c r="G4" i="128"/>
  <c r="H4" i="128"/>
  <c r="I4" i="128"/>
  <c r="J4" i="128"/>
  <c r="B4" i="128"/>
  <c r="D7" i="153" l="1"/>
  <c r="E7" i="153"/>
  <c r="F7" i="153"/>
  <c r="G7" i="153"/>
  <c r="H7" i="153"/>
  <c r="I7" i="153"/>
  <c r="J7" i="153"/>
  <c r="K7" i="153"/>
  <c r="C7" i="153"/>
  <c r="D6" i="153"/>
  <c r="E6" i="153"/>
  <c r="F6" i="153"/>
  <c r="G6" i="153"/>
  <c r="H6" i="153"/>
  <c r="I6" i="153"/>
  <c r="J6" i="153"/>
  <c r="K6" i="153"/>
  <c r="C6" i="153"/>
  <c r="D5" i="153"/>
  <c r="E5" i="153"/>
  <c r="F5" i="153"/>
  <c r="G5" i="153"/>
  <c r="H5" i="153"/>
  <c r="I5" i="153"/>
  <c r="J5" i="153"/>
  <c r="K5" i="153"/>
  <c r="C5" i="153"/>
  <c r="C12" i="111" l="1"/>
  <c r="D12" i="111"/>
  <c r="B12" i="111"/>
  <c r="K3" i="115" l="1"/>
  <c r="F5" i="157" l="1"/>
  <c r="G5" i="157"/>
  <c r="H5" i="157"/>
  <c r="I5" i="157"/>
  <c r="J5" i="157"/>
  <c r="K5" i="157"/>
  <c r="L5" i="157"/>
  <c r="E5" i="157"/>
  <c r="H4" i="111" l="1"/>
  <c r="I4" i="111"/>
  <c r="J4" i="111"/>
  <c r="J3" i="115"/>
  <c r="I3" i="115"/>
  <c r="B12" i="100" l="1"/>
  <c r="B13" i="100"/>
  <c r="B14" i="100"/>
  <c r="B11" i="100"/>
  <c r="E12" i="109" l="1"/>
  <c r="E13" i="109"/>
  <c r="K5" i="94" l="1"/>
  <c r="K7" i="1"/>
  <c r="J5" i="1"/>
  <c r="K5" i="1"/>
  <c r="F24" i="122" l="1"/>
  <c r="F23" i="122" l="1"/>
  <c r="F22" i="122"/>
  <c r="F21" i="122"/>
  <c r="F20" i="122"/>
  <c r="E5" i="150"/>
  <c r="E4" i="150"/>
  <c r="E3" i="150"/>
  <c r="E2" i="150"/>
  <c r="J5" i="94"/>
  <c r="I5" i="94"/>
  <c r="H5" i="94"/>
  <c r="G5" i="94"/>
  <c r="I7" i="1"/>
  <c r="H7" i="1"/>
  <c r="G7" i="1"/>
  <c r="F7" i="1"/>
  <c r="E7" i="1"/>
  <c r="D7" i="1"/>
  <c r="C7" i="1"/>
  <c r="B7" i="1"/>
  <c r="I5" i="1"/>
  <c r="H5" i="1"/>
  <c r="G5" i="1"/>
  <c r="G4" i="111"/>
  <c r="F4" i="111"/>
  <c r="E4" i="111"/>
  <c r="D4" i="111"/>
  <c r="C4" i="111"/>
  <c r="B4" i="111"/>
  <c r="K6" i="115"/>
  <c r="L5" i="100"/>
  <c r="K5" i="100"/>
  <c r="J5" i="100"/>
  <c r="I5" i="100"/>
  <c r="B15" i="100"/>
  <c r="M6" i="100"/>
  <c r="N6" i="115" l="1"/>
  <c r="M6" i="115"/>
</calcChain>
</file>

<file path=xl/comments1.xml><?xml version="1.0" encoding="utf-8"?>
<comments xmlns="http://schemas.openxmlformats.org/spreadsheetml/2006/main">
  <authors>
    <author>הנאדי עזאם</author>
  </authors>
  <commentList>
    <comment ref="A3" authorId="0" shapeId="0">
      <text>
        <r>
          <rPr>
            <b/>
            <sz val="9"/>
            <color indexed="81"/>
            <rFont val="Tahoma"/>
            <family val="2"/>
          </rPr>
          <t>הנאדי עזאם:</t>
        </r>
        <r>
          <rPr>
            <sz val="9"/>
            <color indexed="81"/>
            <rFont val="Tahoma"/>
            <family val="2"/>
          </rPr>
          <t xml:space="preserve">
ללא מקרקעין</t>
        </r>
      </text>
    </comment>
  </commentList>
</comments>
</file>

<file path=xl/sharedStrings.xml><?xml version="1.0" encoding="utf-8"?>
<sst xmlns="http://schemas.openxmlformats.org/spreadsheetml/2006/main" count="459" uniqueCount="192">
  <si>
    <t>2013</t>
  </si>
  <si>
    <t>2014</t>
  </si>
  <si>
    <t>2015</t>
  </si>
  <si>
    <t>2016</t>
  </si>
  <si>
    <t>2018</t>
  </si>
  <si>
    <t>השקעות ישירות</t>
  </si>
  <si>
    <t>נכסי רזרבה</t>
  </si>
  <si>
    <t>2017</t>
  </si>
  <si>
    <t>2019</t>
  </si>
  <si>
    <t>השקעות אחרות*</t>
  </si>
  <si>
    <t>מיליוני דולרים</t>
  </si>
  <si>
    <t>השקעות בתיק ניירות ערך למסחר</t>
  </si>
  <si>
    <t>מכשירים נגזרים</t>
  </si>
  <si>
    <t xml:space="preserve">המקור: נתוני ועיבודי בנק ישראל </t>
  </si>
  <si>
    <t>2022</t>
  </si>
  <si>
    <t>2020</t>
  </si>
  <si>
    <t>2021</t>
  </si>
  <si>
    <t xml:space="preserve"> </t>
  </si>
  <si>
    <t>מיליארדי דולר</t>
  </si>
  <si>
    <t>השקעות נטו</t>
  </si>
  <si>
    <t>הייטק סה"כ</t>
  </si>
  <si>
    <t>2023</t>
  </si>
  <si>
    <t>2024</t>
  </si>
  <si>
    <t>Q1/2025</t>
  </si>
  <si>
    <t>Q2/2025</t>
  </si>
  <si>
    <t>Q3/2025</t>
  </si>
  <si>
    <t>Q4/2025</t>
  </si>
  <si>
    <t>2025</t>
  </si>
  <si>
    <t>Net external liabilities, by type of investment</t>
  </si>
  <si>
    <t>Figure 3.1: Net external liabilities, by type of investment</t>
  </si>
  <si>
    <t>USD billion</t>
  </si>
  <si>
    <t>Source: Bank of Israel</t>
  </si>
  <si>
    <t>Determinants of change in net external liabilities</t>
  </si>
  <si>
    <t>Figure 3.2: Determinants of change in net external liabilities</t>
  </si>
  <si>
    <t>Net nonresident investment in Israel, by type of investment</t>
  </si>
  <si>
    <t>Figure 3.3: Net nonresident investment in Israel, by type of investment</t>
  </si>
  <si>
    <t>Nonresident direct capital investment in Israeli companies, by type of investment</t>
  </si>
  <si>
    <t>Figure 3.4: Nonresident direct capital investment in Israeli companies, by type of investment</t>
  </si>
  <si>
    <t>Nonresident portfolio investment in Israel, by investment vehicle</t>
  </si>
  <si>
    <t>Figure 3.5: Nonresident portfolio investment in Israel, by investment vehicle</t>
  </si>
  <si>
    <t>Nonresident portfolio investment, by place of tradability</t>
  </si>
  <si>
    <t>Figure 3.6: Nonresident portfolio investment, by place of tradability</t>
  </si>
  <si>
    <t>Other nonresident investments in Israel, by instrument</t>
  </si>
  <si>
    <t>Figure 3.7: Other nonresident investments in Israel, by instrument</t>
  </si>
  <si>
    <t>USD billion, 2025</t>
  </si>
  <si>
    <t>Net external assets</t>
  </si>
  <si>
    <t>Figure 3.8: Net external assets</t>
  </si>
  <si>
    <t>Determinants of change in the Israeli external asset balance</t>
  </si>
  <si>
    <t>Figure 3.9: Determinants of change in the Israeli external asset balance</t>
  </si>
  <si>
    <t>Net resident external investments for the portfolio, by instrument</t>
  </si>
  <si>
    <t>Figure 3.10: Net resident external investments for the portfolio, by instrument</t>
  </si>
  <si>
    <t>Resident portfolio investment in foreign equities</t>
  </si>
  <si>
    <t>Figure 3.11: Resident portfolio investment in foreign equities</t>
  </si>
  <si>
    <t>Resident portfolio investment in foreign bonds, by sector</t>
  </si>
  <si>
    <t>Figure 3.12: Resident portfolio investment in foreign bonds, by sector</t>
  </si>
  <si>
    <t>Households’ external activity</t>
  </si>
  <si>
    <t>Figure 3.13: Households’ external activity</t>
  </si>
  <si>
    <t>Net other external investments, by instrument</t>
  </si>
  <si>
    <t>Figure 3.14: Net other external investments, by instrument</t>
  </si>
  <si>
    <t>ב</t>
  </si>
  <si>
    <t>Figure 3.15: Residents’ direct external capital investment, by type of investment</t>
  </si>
  <si>
    <t>Figure 3.16: Israel’s net foreign-exchange reserves</t>
  </si>
  <si>
    <t>Figure 3.17: Net gross external debt and external debt / GDP ratio</t>
  </si>
  <si>
    <t>Figure 3.18: Israel’s positive International Investment Position</t>
  </si>
  <si>
    <t>Figure 3.19: International Investment Position in debt instruments only</t>
  </si>
  <si>
    <t>Figure 3.20: Undistributed earnings of residents abroad and of nonresidents in Israel</t>
  </si>
  <si>
    <t>Figure 3.21: Share of undistributed earnings in total investment flows</t>
  </si>
  <si>
    <t>Percent</t>
  </si>
  <si>
    <t>Figure 3.22: Undistributed earnings from nonresidents’ direct investments in Israel, by economic activities</t>
  </si>
  <si>
    <t>Figure 3.23: Undistributed earnings from direct resident investments abroad, by economic activities</t>
  </si>
  <si>
    <t>Other investments</t>
  </si>
  <si>
    <t>Investments in the trading portfolio</t>
  </si>
  <si>
    <t xml:space="preserve">Direct investments </t>
  </si>
  <si>
    <t>Net external liabilities</t>
  </si>
  <si>
    <t>Total chanfe- right axis</t>
  </si>
  <si>
    <t>Estimate based on partial monthly data**</t>
  </si>
  <si>
    <t>Net investments</t>
  </si>
  <si>
    <t>Change in prices</t>
  </si>
  <si>
    <t>Exchange-rate differentials</t>
  </si>
  <si>
    <t>Other adjustments</t>
  </si>
  <si>
    <t>Total chanfe</t>
  </si>
  <si>
    <t>Net other investment</t>
  </si>
  <si>
    <t xml:space="preserve">Net portfolio investment </t>
  </si>
  <si>
    <t>Net investment</t>
  </si>
  <si>
    <t>Net direct investment</t>
  </si>
  <si>
    <t>Total direct investment of nonresidents in Israel</t>
  </si>
  <si>
    <t>Direct investment of nonresidents in Israel – Equity capital</t>
  </si>
  <si>
    <t>Reinvested earnings</t>
  </si>
  <si>
    <t>Intercompany loans</t>
  </si>
  <si>
    <t>High-tech total</t>
  </si>
  <si>
    <t>High-tech equity capital</t>
  </si>
  <si>
    <t>High-tech reinvested earnings</t>
  </si>
  <si>
    <t>Bonds (incl. Makam)</t>
  </si>
  <si>
    <t>Equities</t>
  </si>
  <si>
    <t>Total portfolio investment in tradable securities</t>
  </si>
  <si>
    <t>Loans</t>
  </si>
  <si>
    <t>Nonresident deposits</t>
  </si>
  <si>
    <t>Deposits by foreign banks</t>
  </si>
  <si>
    <t>Customer credit</t>
  </si>
  <si>
    <t xml:space="preserve">Reserve assets </t>
  </si>
  <si>
    <t xml:space="preserve">Portfolio investment </t>
  </si>
  <si>
    <t>Total external assets</t>
  </si>
  <si>
    <t>Direct investment</t>
  </si>
  <si>
    <t>Other investment*</t>
  </si>
  <si>
    <t>Total Change in Asset Balance - Right Axis</t>
  </si>
  <si>
    <t>Derivatives</t>
  </si>
  <si>
    <t>*The balance of other investments includes that of derivative instruments.</t>
  </si>
  <si>
    <t>Total change</t>
  </si>
  <si>
    <t>** Estimate based on partial monthly data</t>
  </si>
  <si>
    <t>Share equity</t>
  </si>
  <si>
    <t>Tradable bonds</t>
  </si>
  <si>
    <t>Financial investments in marketable securities</t>
  </si>
  <si>
    <t xml:space="preserve">Business sector </t>
  </si>
  <si>
    <t>Institutional investors</t>
  </si>
  <si>
    <t xml:space="preserve">Households </t>
  </si>
  <si>
    <t>Banks</t>
  </si>
  <si>
    <t>Total equity investments</t>
  </si>
  <si>
    <t>Total bond investments</t>
  </si>
  <si>
    <t>**Estimate based on partial monthly data</t>
  </si>
  <si>
    <t xml:space="preserve">Direct investment </t>
  </si>
  <si>
    <t>Portfolio investment</t>
  </si>
  <si>
    <t>Other investment (incl. deposits)</t>
  </si>
  <si>
    <t>Total household external investment</t>
  </si>
  <si>
    <t>Includes mutual funds</t>
  </si>
  <si>
    <t>Other assets</t>
  </si>
  <si>
    <t xml:space="preserve">External deposits </t>
  </si>
  <si>
    <t>Owners’ loans</t>
  </si>
  <si>
    <t>Undistributed earnings</t>
  </si>
  <si>
    <t>New capital</t>
  </si>
  <si>
    <t>External direct investment</t>
  </si>
  <si>
    <t>Real estate</t>
  </si>
  <si>
    <t>Israel’s net foreign-exchange reserves</t>
  </si>
  <si>
    <t>Net liabilities in debt instruments (gross external debt)</t>
  </si>
  <si>
    <t>Annual GDP</t>
  </si>
  <si>
    <t>Gross external debt / GDP ratio</t>
  </si>
  <si>
    <t>GDP</t>
  </si>
  <si>
    <t>USD billion</t>
  </si>
  <si>
    <t>Surplus of assets over liabilities—right axis</t>
  </si>
  <si>
    <t>Total Israeli liabilities to abroad</t>
  </si>
  <si>
    <t xml:space="preserve">Total Israeli assets abroad </t>
  </si>
  <si>
    <t>Total assets relative to GDP</t>
  </si>
  <si>
    <t>Balance of liabilities in debt instruments (gross external debt)</t>
  </si>
  <si>
    <t>Balance of assets in debt instruments</t>
  </si>
  <si>
    <t>Negative net external balance</t>
  </si>
  <si>
    <t xml:space="preserve">SOURCE: Bank of Israel </t>
  </si>
  <si>
    <t>Undistributed earnings from nonresident investments</t>
  </si>
  <si>
    <t>Undistributed earnings from resident external investments</t>
  </si>
  <si>
    <t>Investments in the trading securities portfolio</t>
  </si>
  <si>
    <t>Direct investment inflow</t>
  </si>
  <si>
    <t>Direct investment outflow</t>
  </si>
  <si>
    <t>SOURCE: Bank of Israel</t>
  </si>
  <si>
    <t xml:space="preserve">Manufacture of Computer, Electronic and Optical Products </t>
  </si>
  <si>
    <t>Undistributed profits  IN</t>
  </si>
  <si>
    <t xml:space="preserve">Services </t>
  </si>
  <si>
    <t xml:space="preserve">Other industries </t>
  </si>
  <si>
    <t>Goods</t>
  </si>
  <si>
    <t>All other industries</t>
  </si>
  <si>
    <t>Investments in a portfolio of securities for trading*</t>
  </si>
  <si>
    <t>Undistributed profits</t>
  </si>
  <si>
    <t>Manufacture of Conventional Pharmaceutical Products and Homeopathic Pharmaceutical Preparations</t>
  </si>
  <si>
    <t>Other economic activities</t>
  </si>
  <si>
    <t>Balance to the end of 2024</t>
  </si>
  <si>
    <t>Transactions</t>
  </si>
  <si>
    <t>Price changes</t>
  </si>
  <si>
    <t>Exchange rate differentials and other adjustments</t>
  </si>
  <si>
    <t>Balance to the end of 2025</t>
  </si>
  <si>
    <t>*Debt instruments: Owners' loans, bonds, deposits, loans, commercial credit, and reserve assets.</t>
  </si>
  <si>
    <t>**Net liabilities: Liabilities minus assets. SOURCE: Bank of Israel calculations. SOURCE: Bank of Israel</t>
  </si>
  <si>
    <t>$ million</t>
  </si>
  <si>
    <t>Israel's Assets</t>
  </si>
  <si>
    <t xml:space="preserve">  of which:</t>
  </si>
  <si>
    <t>Direct investments abroad</t>
  </si>
  <si>
    <t>Financial investments</t>
  </si>
  <si>
    <t>Other investments abroad</t>
  </si>
  <si>
    <t>Reserve assets</t>
  </si>
  <si>
    <t>Derivative instruments</t>
  </si>
  <si>
    <t>Israel's Liabilities</t>
  </si>
  <si>
    <t>Direct investments</t>
  </si>
  <si>
    <t>Net Liabilities**</t>
  </si>
  <si>
    <t>Debt instruments*</t>
  </si>
  <si>
    <t>Share capital and land</t>
  </si>
  <si>
    <t>Owners' loans</t>
  </si>
  <si>
    <t xml:space="preserve">Share capital  </t>
  </si>
  <si>
    <t>Bonds</t>
  </si>
  <si>
    <t>Deposits by Israelis (including banks)</t>
  </si>
  <si>
    <t>Debt instruments</t>
  </si>
  <si>
    <t>Share capital</t>
  </si>
  <si>
    <t>Depsits by nonresidents and foreign banks</t>
  </si>
  <si>
    <t>Suppliers' credit</t>
  </si>
  <si>
    <t>Net debt instruments</t>
  </si>
  <si>
    <t>Investments in tradable securities for the portfolio, in Israel</t>
  </si>
  <si>
    <t xml:space="preserve">Investments in tradable securities for the portfolio, abroad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</si>
</sst>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 #,##0_ ;_ * \-#,##0_ ;_ * &quot;-&quot;_ ;_ @_ "/>
    <numFmt numFmtId="44" formatCode="_ &quot;₪&quot;\ * #,##0.00_ ;_ &quot;₪&quot;\ * \-#,##0.00_ ;_ &quot;₪&quot;\ * &quot;-&quot;??_ ;_ @_ "/>
    <numFmt numFmtId="43" formatCode="_ * #,##0.00_ ;_ * \-#,##0.00_ ;_ * &quot;-&quot;??_ ;_ @_ "/>
    <numFmt numFmtId="164" formatCode="#,##0.0"/>
    <numFmt numFmtId="165" formatCode="_-* #,##0.00_-;_-* #,##0.00\-;_-* &quot;-&quot;??_-;_-@_-"/>
    <numFmt numFmtId="166" formatCode="#,##0\ [$€-1];[Red]\-#,##0\ [$€-1]"/>
    <numFmt numFmtId="167" formatCode="#,##0;\(#,##0\);"/>
    <numFmt numFmtId="168" formatCode="&quot;$&quot;#,##0_);\(&quot;$&quot;#,##0\)"/>
    <numFmt numFmtId="169" formatCode="#,##0_%_);\(#,##0\)_%;#,##0_%_);@_%_)"/>
    <numFmt numFmtId="170" formatCode="&quot;$&quot;#,##0_%_);\(&quot;$&quot;#,##0\)_%;&quot;$&quot;#,##0_%_);@_%_)"/>
    <numFmt numFmtId="171" formatCode="&quot;$&quot;#,##0.00_%_);\(&quot;$&quot;#,##0.00\)_%;&quot;$&quot;#,##0.00_%_);@_%_)"/>
    <numFmt numFmtId="172" formatCode="0.0000"/>
    <numFmt numFmtId="173" formatCode="m/d/yy_%_)"/>
    <numFmt numFmtId="174" formatCode="0_%_);\(0\)_%;0_%_);@_%_)"/>
    <numFmt numFmtId="175" formatCode="_ [$€]\ * #,##0.00_ ;_ [$€]\ * \-#,##0.00_ ;_ [$€]\ * &quot;-&quot;??_ ;_ @_ "/>
    <numFmt numFmtId="176" formatCode="0.0\%_);\(0.0\%\);0.0\%_);@_%_)"/>
    <numFmt numFmtId="177" formatCode="_-* #,##0.00\ _€_-;\-* #,##0.00\ _€_-;_-* &quot;-&quot;??\ _€_-;_-@_-"/>
    <numFmt numFmtId="178" formatCode="0.0\x_)_);&quot;NM&quot;_x_)_);0.0\x_)_);@_%_)"/>
    <numFmt numFmtId="179" formatCode="[$-413]mmm/yy;@"/>
    <numFmt numFmtId="180" formatCode="[$-413]d/mmm/yy;@"/>
    <numFmt numFmtId="181" formatCode="_(* #,##0_);_(* \(#,##0\);_(* &quot;-&quot;??_);_(@_)"/>
    <numFmt numFmtId="182" formatCode="_ * #,##0_ ;_ * \-#,##0_ ;_ * &quot;-&quot;??_ ;_ @_ "/>
    <numFmt numFmtId="183" formatCode="_ * #,##0.0_ ;_ * \-#,##0.0_ ;_ * &quot;-&quot;??_ ;_ @_ "/>
    <numFmt numFmtId="184" formatCode="0.0%"/>
    <numFmt numFmtId="185" formatCode="0.0"/>
    <numFmt numFmtId="186" formatCode="General_)"/>
    <numFmt numFmtId="187" formatCode="#,##0;&quot;-&quot;#,##0"/>
  </numFmts>
  <fonts count="154">
    <font>
      <sz val="11"/>
      <color theme="1"/>
      <name val="Arial"/>
      <family val="2"/>
      <charset val="177"/>
      <scheme val="minor"/>
    </font>
    <font>
      <sz val="11"/>
      <color theme="1"/>
      <name val="Arial"/>
      <family val="2"/>
      <charset val="177"/>
      <scheme val="minor"/>
    </font>
    <font>
      <sz val="10"/>
      <name val="Arial"/>
      <family val="2"/>
    </font>
    <font>
      <b/>
      <sz val="10"/>
      <name val="Arial"/>
      <family val="2"/>
    </font>
    <font>
      <b/>
      <sz val="11"/>
      <name val="Arial"/>
      <family val="2"/>
    </font>
    <font>
      <sz val="11"/>
      <color theme="1"/>
      <name val="Arial"/>
      <family val="2"/>
      <scheme val="minor"/>
    </font>
    <font>
      <sz val="10"/>
      <color theme="1"/>
      <name val="Tahoma"/>
      <family val="2"/>
    </font>
    <font>
      <sz val="11"/>
      <color theme="1"/>
      <name val="Calibri"/>
      <family val="2"/>
    </font>
    <font>
      <sz val="11"/>
      <color indexed="8"/>
      <name val="Czcionka tekstu podstawowego"/>
      <family val="2"/>
      <charset val="238"/>
    </font>
    <font>
      <sz val="11"/>
      <color indexed="8"/>
      <name val="Calibri"/>
      <family val="2"/>
    </font>
    <font>
      <sz val="11"/>
      <color indexed="8"/>
      <name val="Arial"/>
      <family val="2"/>
      <charset val="177"/>
    </font>
    <font>
      <sz val="11"/>
      <color indexed="9"/>
      <name val="Czcionka tekstu podstawowego"/>
      <family val="2"/>
      <charset val="238"/>
    </font>
    <font>
      <sz val="11"/>
      <color indexed="9"/>
      <name val="Calibri"/>
      <family val="2"/>
    </font>
    <font>
      <sz val="11"/>
      <color indexed="9"/>
      <name val="Arial"/>
      <family val="2"/>
      <charset val="177"/>
    </font>
    <font>
      <sz val="11"/>
      <name val="Arial"/>
      <family val="2"/>
    </font>
    <font>
      <sz val="10"/>
      <name val="Arial"/>
      <family val="2"/>
      <charset val="162"/>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imes New Roman"/>
      <family val="1"/>
    </font>
    <font>
      <sz val="8"/>
      <name val="Palatino"/>
      <family val="1"/>
      <charset val="177"/>
    </font>
    <font>
      <sz val="12"/>
      <color indexed="22"/>
      <name val="Arial (Hebrew)"/>
      <family val="2"/>
      <charset val="177"/>
    </font>
    <font>
      <sz val="10"/>
      <color theme="1"/>
      <name val="Arial"/>
      <family val="2"/>
      <charset val="177"/>
      <scheme val="minor"/>
    </font>
    <font>
      <sz val="11"/>
      <color indexed="62"/>
      <name val="Czcionka tekstu podstawowego"/>
      <family val="2"/>
      <charset val="238"/>
    </font>
    <font>
      <b/>
      <sz val="11"/>
      <color indexed="63"/>
      <name val="Czcionka tekstu podstawowego"/>
      <family val="2"/>
      <charset val="238"/>
    </font>
    <font>
      <sz val="12"/>
      <color indexed="24"/>
      <name val="Pi-Barak-Light"/>
      <charset val="177"/>
    </font>
    <font>
      <sz val="11"/>
      <color indexed="17"/>
      <name val="Czcionka tekstu podstawowego"/>
      <family val="2"/>
      <charset val="238"/>
    </font>
    <font>
      <sz val="11"/>
      <color indexed="62"/>
      <name val="Calibri"/>
      <family val="2"/>
    </font>
    <font>
      <sz val="18"/>
      <color indexed="24"/>
      <name val="Pi-Barak-Light"/>
      <charset val="177"/>
    </font>
    <font>
      <sz val="8"/>
      <color indexed="24"/>
      <name val="Pi-Barak-Light"/>
      <charset val="177"/>
    </font>
    <font>
      <i/>
      <sz val="12"/>
      <color indexed="24"/>
      <name val="Pi-Barak-Light"/>
      <charset val="177"/>
    </font>
    <font>
      <sz val="12"/>
      <color indexed="24"/>
      <name val="Pi-David"/>
      <charset val="177"/>
    </font>
    <font>
      <sz val="18"/>
      <color indexed="24"/>
      <name val="Pi-David"/>
      <charset val="177"/>
    </font>
    <font>
      <sz val="8"/>
      <color indexed="24"/>
      <name val="Pi-David"/>
      <charset val="177"/>
    </font>
    <font>
      <i/>
      <sz val="12"/>
      <color indexed="24"/>
      <name val="Pi-David"/>
      <charset val="177"/>
    </font>
    <font>
      <sz val="7"/>
      <name val="Palatino"/>
      <family val="1"/>
      <charset val="177"/>
    </font>
    <font>
      <sz val="6"/>
      <color indexed="16"/>
      <name val="Palatino"/>
      <family val="1"/>
      <charset val="177"/>
    </font>
    <font>
      <b/>
      <sz val="18"/>
      <color indexed="24"/>
      <name val="Pi-Barak-Light"/>
      <charset val="177"/>
    </font>
    <font>
      <b/>
      <sz val="12"/>
      <color indexed="24"/>
      <name val="Pi-Barak-Light"/>
      <charset val="177"/>
    </font>
    <font>
      <sz val="11"/>
      <color indexed="20"/>
      <name val="Calibri"/>
      <family val="2"/>
    </font>
    <font>
      <sz val="11"/>
      <color indexed="52"/>
      <name val="Czcionka tekstu podstawowego"/>
      <family val="2"/>
      <charset val="238"/>
    </font>
    <font>
      <b/>
      <sz val="11"/>
      <color indexed="9"/>
      <name val="Czcionka tekstu podstawowego"/>
      <family val="2"/>
      <charset val="238"/>
    </font>
    <font>
      <sz val="12"/>
      <color indexed="22"/>
      <name val="David"/>
      <family val="2"/>
      <charset val="177"/>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alibri"/>
      <family val="2"/>
    </font>
    <font>
      <sz val="11"/>
      <color indexed="60"/>
      <name val="Czcionka tekstu podstawowego"/>
      <family val="2"/>
      <charset val="238"/>
    </font>
    <font>
      <sz val="8"/>
      <name val="Arial"/>
      <family val="2"/>
    </font>
    <font>
      <b/>
      <sz val="11"/>
      <color indexed="52"/>
      <name val="Czcionka tekstu podstawowego"/>
      <family val="2"/>
      <charset val="238"/>
    </font>
    <font>
      <sz val="11"/>
      <color indexed="8"/>
      <name val="Times New Roman"/>
      <family val="1"/>
      <charset val="177"/>
    </font>
    <font>
      <b/>
      <i/>
      <sz val="11"/>
      <color indexed="8"/>
      <name val="Times New Roman"/>
      <family val="1"/>
      <charset val="177"/>
    </font>
    <font>
      <b/>
      <sz val="11"/>
      <color indexed="16"/>
      <name val="Times New Roman"/>
      <family val="1"/>
      <charset val="177"/>
    </font>
    <font>
      <b/>
      <sz val="22"/>
      <color indexed="8"/>
      <name val="Times New Roman"/>
      <family val="1"/>
      <charset val="177"/>
    </font>
    <font>
      <b/>
      <sz val="11"/>
      <color indexed="63"/>
      <name val="Arial"/>
      <family val="2"/>
      <charset val="177"/>
    </font>
    <font>
      <sz val="10"/>
      <color indexed="16"/>
      <name val="Helvetica-Black"/>
      <charset val="177"/>
    </font>
    <font>
      <sz val="11"/>
      <color indexed="8"/>
      <name val="Arial"/>
      <family val="2"/>
    </font>
    <font>
      <sz val="11"/>
      <color indexed="8"/>
      <name val="Calibri"/>
      <family val="2"/>
      <charset val="177"/>
    </font>
    <font>
      <b/>
      <sz val="11"/>
      <color indexed="63"/>
      <name val="Calibri"/>
      <family val="2"/>
    </font>
    <font>
      <b/>
      <sz val="11"/>
      <color indexed="8"/>
      <name val="Czcionka tekstu podstawowego"/>
      <family val="2"/>
      <charset val="238"/>
    </font>
    <font>
      <b/>
      <sz val="9"/>
      <name val="Palatino"/>
      <family val="1"/>
      <charset val="177"/>
    </font>
    <font>
      <sz val="9"/>
      <color indexed="21"/>
      <name val="Helvetica-Black"/>
      <charset val="177"/>
    </font>
    <font>
      <sz val="9"/>
      <name val="Helvetica-Black"/>
      <charset val="177"/>
    </font>
    <font>
      <i/>
      <sz val="11"/>
      <color indexed="23"/>
      <name val="Czcionka tekstu podstawowego"/>
      <family val="2"/>
      <charset val="238"/>
    </font>
    <font>
      <sz val="11"/>
      <color indexed="10"/>
      <name val="Czcionka tekstu podstawowego"/>
      <family val="2"/>
      <charset val="238"/>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8"/>
      <color indexed="56"/>
      <name val="Cambria"/>
      <family val="2"/>
      <charset val="238"/>
    </font>
    <font>
      <sz val="11"/>
      <color indexed="20"/>
      <name val="Czcionka tekstu podstawowego"/>
      <family val="2"/>
      <charset val="238"/>
    </font>
    <font>
      <sz val="10"/>
      <color indexed="8"/>
      <name val="Miriam"/>
      <family val="2"/>
      <charset val="177"/>
    </font>
    <font>
      <b/>
      <sz val="11"/>
      <color indexed="52"/>
      <name val="Arial"/>
      <family val="2"/>
      <charset val="177"/>
    </font>
    <font>
      <sz val="11"/>
      <color indexed="17"/>
      <name val="Arial"/>
      <family val="2"/>
      <charset val="177"/>
    </font>
    <font>
      <sz val="11"/>
      <color indexed="10"/>
      <name val="Arial"/>
      <family val="2"/>
      <charset val="177"/>
    </font>
    <font>
      <i/>
      <sz val="11"/>
      <color indexed="23"/>
      <name val="Arial"/>
      <family val="2"/>
      <charset val="177"/>
    </font>
    <font>
      <sz val="14"/>
      <name val="Miriam"/>
      <family val="2"/>
      <charset val="177"/>
    </font>
    <font>
      <b/>
      <sz val="15"/>
      <color indexed="56"/>
      <name val="Arial"/>
      <family val="2"/>
      <charset val="177"/>
    </font>
    <font>
      <b/>
      <sz val="13"/>
      <color indexed="56"/>
      <name val="Arial"/>
      <family val="2"/>
      <charset val="177"/>
    </font>
    <font>
      <b/>
      <sz val="11"/>
      <color indexed="56"/>
      <name val="Arial"/>
      <family val="2"/>
      <charset val="177"/>
    </font>
    <font>
      <b/>
      <sz val="18"/>
      <color indexed="56"/>
      <name val="Times New Roman"/>
      <family val="2"/>
      <charset val="177"/>
    </font>
    <font>
      <sz val="11"/>
      <color indexed="60"/>
      <name val="Arial"/>
      <family val="2"/>
      <charset val="177"/>
    </font>
    <font>
      <b/>
      <sz val="11"/>
      <color indexed="8"/>
      <name val="Arial"/>
      <family val="2"/>
    </font>
    <font>
      <b/>
      <sz val="11"/>
      <color indexed="8"/>
      <name val="Arial"/>
      <family val="2"/>
      <charset val="177"/>
    </font>
    <font>
      <sz val="11"/>
      <color indexed="62"/>
      <name val="Arial"/>
      <family val="2"/>
      <charset val="177"/>
    </font>
    <font>
      <sz val="11"/>
      <color indexed="20"/>
      <name val="Arial"/>
      <family val="2"/>
      <charset val="177"/>
    </font>
    <font>
      <b/>
      <sz val="11"/>
      <color indexed="9"/>
      <name val="Arial"/>
      <family val="2"/>
      <charset val="177"/>
    </font>
    <font>
      <sz val="11"/>
      <color indexed="52"/>
      <name val="Arial"/>
      <family val="2"/>
      <charset val="177"/>
    </font>
    <font>
      <sz val="12"/>
      <name val="宋体"/>
      <charset val="134"/>
    </font>
    <font>
      <sz val="10"/>
      <name val="Arial"/>
      <family val="2"/>
    </font>
    <font>
      <sz val="11"/>
      <color indexed="9"/>
      <name val="Calibri"/>
      <family val="2"/>
      <charset val="177"/>
    </font>
    <font>
      <sz val="11"/>
      <color indexed="20"/>
      <name val="Calibri"/>
      <family val="2"/>
      <charset val="177"/>
    </font>
    <font>
      <b/>
      <sz val="11"/>
      <color indexed="52"/>
      <name val="Calibri"/>
      <family val="2"/>
      <charset val="177"/>
    </font>
    <font>
      <b/>
      <sz val="11"/>
      <color indexed="9"/>
      <name val="Calibri"/>
      <family val="2"/>
      <charset val="177"/>
    </font>
    <font>
      <i/>
      <sz val="11"/>
      <color indexed="23"/>
      <name val="Calibri"/>
      <family val="2"/>
      <charset val="177"/>
    </font>
    <font>
      <sz val="11"/>
      <color indexed="17"/>
      <name val="Calibri"/>
      <family val="2"/>
      <charset val="177"/>
    </font>
    <font>
      <b/>
      <sz val="15"/>
      <color indexed="56"/>
      <name val="Calibri"/>
      <family val="2"/>
      <charset val="177"/>
    </font>
    <font>
      <b/>
      <sz val="13"/>
      <color indexed="56"/>
      <name val="Calibri"/>
      <family val="2"/>
      <charset val="177"/>
    </font>
    <font>
      <b/>
      <sz val="11"/>
      <color indexed="56"/>
      <name val="Calibri"/>
      <family val="2"/>
      <charset val="177"/>
    </font>
    <font>
      <sz val="11"/>
      <color indexed="62"/>
      <name val="Calibri"/>
      <family val="2"/>
      <charset val="177"/>
    </font>
    <font>
      <sz val="11"/>
      <color indexed="52"/>
      <name val="Calibri"/>
      <family val="2"/>
      <charset val="177"/>
    </font>
    <font>
      <sz val="11"/>
      <color indexed="60"/>
      <name val="Calibri"/>
      <family val="2"/>
      <charset val="177"/>
    </font>
    <font>
      <b/>
      <sz val="11"/>
      <color indexed="63"/>
      <name val="Calibri"/>
      <family val="2"/>
      <charset val="177"/>
    </font>
    <font>
      <b/>
      <sz val="18"/>
      <color indexed="56"/>
      <name val="Cambria"/>
      <family val="2"/>
      <charset val="177"/>
    </font>
    <font>
      <b/>
      <sz val="11"/>
      <color indexed="8"/>
      <name val="Calibri"/>
      <family val="2"/>
      <charset val="177"/>
    </font>
    <font>
      <sz val="11"/>
      <color indexed="10"/>
      <name val="Calibri"/>
      <family val="2"/>
      <charset val="177"/>
    </font>
    <font>
      <sz val="11"/>
      <color theme="1"/>
      <name val="Arial"/>
      <family val="2"/>
    </font>
    <font>
      <b/>
      <sz val="11"/>
      <color rgb="FF000000"/>
      <name val="Arial"/>
      <family val="2"/>
    </font>
    <font>
      <b/>
      <sz val="11"/>
      <color theme="1"/>
      <name val="Arial"/>
      <family val="2"/>
    </font>
    <font>
      <sz val="8"/>
      <color theme="1"/>
      <name val="Arial"/>
      <family val="2"/>
    </font>
    <font>
      <sz val="8"/>
      <color theme="1"/>
      <name val="Assistant"/>
    </font>
    <font>
      <sz val="11"/>
      <color rgb="FFFFFFFF"/>
      <name val="Arial"/>
      <family val="2"/>
    </font>
    <font>
      <b/>
      <sz val="11"/>
      <color rgb="FFFFFFFF"/>
      <name val="Arial"/>
      <family val="2"/>
    </font>
    <font>
      <b/>
      <sz val="11"/>
      <color theme="0"/>
      <name val="Arial"/>
      <family val="2"/>
    </font>
    <font>
      <sz val="11"/>
      <color theme="0"/>
      <name val="Arial"/>
      <family val="2"/>
    </font>
    <font>
      <i/>
      <sz val="11"/>
      <name val="Arial"/>
      <family val="2"/>
    </font>
    <font>
      <sz val="6"/>
      <name val="Arial"/>
      <family val="2"/>
    </font>
    <font>
      <i/>
      <sz val="6"/>
      <name val="Arial"/>
      <family val="2"/>
    </font>
    <font>
      <b/>
      <sz val="11"/>
      <name val="Arial"/>
      <family val="2"/>
    </font>
    <font>
      <b/>
      <sz val="10"/>
      <name val="Arial"/>
      <family val="2"/>
      <charset val="177"/>
    </font>
    <font>
      <sz val="11"/>
      <name val="Arial"/>
      <family val="2"/>
    </font>
    <font>
      <sz val="11"/>
      <name val="Arial"/>
      <family val="2"/>
    </font>
    <font>
      <sz val="11"/>
      <color theme="1"/>
      <name val="Arial"/>
      <family val="2"/>
    </font>
    <font>
      <sz val="9"/>
      <color indexed="81"/>
      <name val="Tahoma"/>
      <family val="2"/>
    </font>
    <font>
      <b/>
      <sz val="9"/>
      <color indexed="81"/>
      <name val="Tahoma"/>
      <family val="2"/>
    </font>
    <font>
      <b/>
      <sz val="11"/>
      <color rgb="FFFF0000"/>
      <name val="Arial"/>
      <family val="2"/>
      <scheme val="minor"/>
    </font>
    <font>
      <sz val="11"/>
      <color rgb="FFFF0000"/>
      <name val="Arial"/>
      <family val="2"/>
    </font>
    <font>
      <sz val="11"/>
      <color theme="1"/>
      <name val="Arial"/>
      <family val="2"/>
    </font>
    <font>
      <sz val="11"/>
      <name val="Arial"/>
      <family val="2"/>
    </font>
    <font>
      <b/>
      <sz val="14"/>
      <color rgb="FF000000"/>
      <name val="Assistant"/>
    </font>
    <font>
      <sz val="11"/>
      <color theme="1"/>
      <name val="Arial"/>
      <family val="2"/>
    </font>
    <font>
      <sz val="10"/>
      <name val="Arial"/>
      <family val="2"/>
    </font>
    <font>
      <sz val="11"/>
      <name val="Arial"/>
      <family val="2"/>
    </font>
    <font>
      <sz val="8"/>
      <color rgb="FF454545"/>
      <name val="Tahoma"/>
      <family val="2"/>
    </font>
    <font>
      <sz val="11"/>
      <color theme="1"/>
      <name val="Arial"/>
      <family val="2"/>
    </font>
    <font>
      <b/>
      <sz val="11"/>
      <name val="Arial"/>
      <family val="2"/>
    </font>
    <font>
      <sz val="11"/>
      <name val="Arial"/>
      <family val="2"/>
    </font>
    <font>
      <b/>
      <sz val="11"/>
      <color rgb="FF000000"/>
      <name val="Arial"/>
      <family val="2"/>
    </font>
    <font>
      <b/>
      <sz val="10"/>
      <name val="Arial"/>
      <family val="2"/>
    </font>
    <font>
      <sz val="11"/>
      <name val="Arial"/>
      <family val="2"/>
    </font>
    <font>
      <sz val="11"/>
      <color theme="1"/>
      <name val="Arial"/>
      <family val="2"/>
    </font>
    <font>
      <b/>
      <sz val="11"/>
      <name val="Arial"/>
      <family val="2"/>
    </font>
    <font>
      <b/>
      <sz val="11"/>
      <color theme="1"/>
      <name val="Arial"/>
      <family val="2"/>
      <scheme val="minor"/>
    </font>
    <font>
      <sz val="12"/>
      <color theme="1"/>
      <name val="Times New Roman"/>
      <family val="1"/>
    </font>
    <font>
      <sz val="10.5"/>
      <color theme="1"/>
      <name val="Assistant"/>
    </font>
    <font>
      <sz val="11"/>
      <color rgb="FFFFFFFF"/>
      <name val="Assistant"/>
    </font>
    <font>
      <b/>
      <sz val="10"/>
      <color rgb="FFFFFFFF"/>
      <name val="Assistant"/>
    </font>
    <font>
      <sz val="10"/>
      <color theme="1"/>
      <name val="Assistant"/>
    </font>
    <font>
      <b/>
      <sz val="10"/>
      <color theme="1"/>
      <name val="Assistant"/>
    </font>
    <font>
      <sz val="10"/>
      <color rgb="FFFFFFFF"/>
      <name val="Assistant"/>
    </font>
  </fonts>
  <fills count="32">
    <fill>
      <patternFill patternType="none"/>
    </fill>
    <fill>
      <patternFill patternType="gray125"/>
    </fill>
    <fill>
      <patternFill patternType="solid">
        <fgColor rgb="FF66CCFF"/>
        <bgColor indexed="64"/>
      </patternFill>
    </fill>
    <fill>
      <patternFill patternType="solid">
        <fgColor rgb="FF66CCFF"/>
        <bgColor rgb="FF00000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6"/>
        <bgColor indexed="64"/>
      </patternFill>
    </fill>
    <fill>
      <patternFill patternType="solid">
        <fgColor indexed="8"/>
        <bgColor indexed="64"/>
      </patternFill>
    </fill>
    <fill>
      <patternFill patternType="solid">
        <fgColor rgb="FF177990"/>
        <bgColor indexed="64"/>
      </patternFill>
    </fill>
    <fill>
      <patternFill patternType="solid">
        <fgColor theme="4" tint="0.79998168889431442"/>
        <bgColor theme="4" tint="0.79998168889431442"/>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dotted">
        <color indexed="64"/>
      </bottom>
      <diagonal/>
    </border>
    <border>
      <left style="thin">
        <color indexed="64"/>
      </left>
      <right style="double">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medium">
        <color rgb="FF000000"/>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theme="4" tint="0.39997558519241921"/>
      </top>
      <bottom style="thin">
        <color indexed="64"/>
      </bottom>
      <diagonal/>
    </border>
    <border>
      <left style="medium">
        <color rgb="FFEFEFEF"/>
      </left>
      <right style="medium">
        <color rgb="FFEFEFEF"/>
      </right>
      <top style="medium">
        <color rgb="FFEFEFEF"/>
      </top>
      <bottom style="medium">
        <color rgb="FFEFEFEF"/>
      </bottom>
      <diagonal/>
    </border>
    <border>
      <left style="thin">
        <color indexed="64"/>
      </left>
      <right style="thin">
        <color indexed="64"/>
      </right>
      <top/>
      <bottom style="thin">
        <color rgb="FF000000"/>
      </bottom>
      <diagonal/>
    </border>
    <border>
      <left/>
      <right/>
      <top style="medium">
        <color indexed="64"/>
      </top>
      <bottom style="medium">
        <color rgb="FF000000"/>
      </bottom>
      <diagonal/>
    </border>
    <border>
      <left/>
      <right/>
      <top style="medium">
        <color rgb="FF000000"/>
      </top>
      <bottom/>
      <diagonal/>
    </border>
  </borders>
  <cellStyleXfs count="68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2" fillId="0" borderId="0" applyFont="0" applyFill="0" applyBorder="0" applyAlignment="0" applyProtection="0"/>
    <xf numFmtId="0" fontId="2" fillId="0" borderId="0"/>
    <xf numFmtId="0" fontId="6" fillId="0" borderId="0"/>
    <xf numFmtId="9"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0" fontId="7" fillId="0" borderId="0"/>
    <xf numFmtId="166" fontId="8" fillId="4" borderId="0" applyNumberFormat="0" applyBorder="0" applyAlignment="0" applyProtection="0"/>
    <xf numFmtId="166" fontId="8" fillId="5" borderId="0" applyNumberFormat="0" applyBorder="0" applyAlignment="0" applyProtection="0"/>
    <xf numFmtId="166" fontId="8" fillId="6" borderId="0" applyNumberFormat="0" applyBorder="0" applyAlignment="0" applyProtection="0"/>
    <xf numFmtId="166" fontId="8" fillId="7" borderId="0" applyNumberFormat="0" applyBorder="0" applyAlignment="0" applyProtection="0"/>
    <xf numFmtId="166" fontId="8" fillId="8" borderId="0" applyNumberFormat="0" applyBorder="0" applyAlignment="0" applyProtection="0"/>
    <xf numFmtId="166" fontId="8" fillId="9" borderId="0" applyNumberFormat="0" applyBorder="0" applyAlignment="0" applyProtection="0"/>
    <xf numFmtId="166" fontId="9" fillId="4" borderId="0" applyNumberFormat="0" applyBorder="0" applyAlignment="0" applyProtection="0"/>
    <xf numFmtId="0" fontId="9" fillId="4" borderId="0" applyNumberFormat="0" applyBorder="0" applyAlignment="0" applyProtection="0"/>
    <xf numFmtId="166" fontId="9" fillId="5" borderId="0" applyNumberFormat="0" applyBorder="0" applyAlignment="0" applyProtection="0"/>
    <xf numFmtId="0" fontId="9" fillId="5" borderId="0" applyNumberFormat="0" applyBorder="0" applyAlignment="0" applyProtection="0"/>
    <xf numFmtId="166" fontId="9" fillId="6" borderId="0" applyNumberFormat="0" applyBorder="0" applyAlignment="0" applyProtection="0"/>
    <xf numFmtId="0" fontId="9" fillId="6" borderId="0" applyNumberFormat="0" applyBorder="0" applyAlignment="0" applyProtection="0"/>
    <xf numFmtId="166" fontId="9" fillId="7" borderId="0" applyNumberFormat="0" applyBorder="0" applyAlignment="0" applyProtection="0"/>
    <xf numFmtId="0" fontId="9" fillId="7" borderId="0" applyNumberFormat="0" applyBorder="0" applyAlignment="0" applyProtection="0"/>
    <xf numFmtId="166" fontId="9" fillId="8" borderId="0" applyNumberFormat="0" applyBorder="0" applyAlignment="0" applyProtection="0"/>
    <xf numFmtId="0" fontId="9" fillId="8" borderId="0" applyNumberFormat="0" applyBorder="0" applyAlignment="0" applyProtection="0"/>
    <xf numFmtId="166" fontId="9" fillId="9" borderId="0" applyNumberFormat="0" applyBorder="0" applyAlignment="0" applyProtection="0"/>
    <xf numFmtId="0" fontId="9" fillId="9"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166" fontId="8" fillId="10" borderId="0" applyNumberFormat="0" applyBorder="0" applyAlignment="0" applyProtection="0"/>
    <xf numFmtId="166" fontId="8" fillId="11" borderId="0" applyNumberFormat="0" applyBorder="0" applyAlignment="0" applyProtection="0"/>
    <xf numFmtId="166" fontId="8" fillId="12" borderId="0" applyNumberFormat="0" applyBorder="0" applyAlignment="0" applyProtection="0"/>
    <xf numFmtId="166" fontId="8" fillId="7" borderId="0" applyNumberFormat="0" applyBorder="0" applyAlignment="0" applyProtection="0"/>
    <xf numFmtId="166" fontId="8" fillId="10" borderId="0" applyNumberFormat="0" applyBorder="0" applyAlignment="0" applyProtection="0"/>
    <xf numFmtId="166" fontId="8" fillId="13" borderId="0" applyNumberFormat="0" applyBorder="0" applyAlignment="0" applyProtection="0"/>
    <xf numFmtId="166" fontId="9" fillId="10" borderId="0" applyNumberFormat="0" applyBorder="0" applyAlignment="0" applyProtection="0"/>
    <xf numFmtId="0" fontId="9" fillId="10" borderId="0" applyNumberFormat="0" applyBorder="0" applyAlignment="0" applyProtection="0"/>
    <xf numFmtId="166" fontId="9" fillId="11" borderId="0" applyNumberFormat="0" applyBorder="0" applyAlignment="0" applyProtection="0"/>
    <xf numFmtId="0" fontId="9" fillId="11" borderId="0" applyNumberFormat="0" applyBorder="0" applyAlignment="0" applyProtection="0"/>
    <xf numFmtId="166" fontId="9" fillId="12" borderId="0" applyNumberFormat="0" applyBorder="0" applyAlignment="0" applyProtection="0"/>
    <xf numFmtId="0" fontId="9" fillId="12" borderId="0" applyNumberFormat="0" applyBorder="0" applyAlignment="0" applyProtection="0"/>
    <xf numFmtId="166" fontId="9" fillId="7" borderId="0" applyNumberFormat="0" applyBorder="0" applyAlignment="0" applyProtection="0"/>
    <xf numFmtId="0" fontId="9" fillId="7" borderId="0" applyNumberFormat="0" applyBorder="0" applyAlignment="0" applyProtection="0"/>
    <xf numFmtId="166" fontId="9" fillId="10" borderId="0" applyNumberFormat="0" applyBorder="0" applyAlignment="0" applyProtection="0"/>
    <xf numFmtId="0" fontId="9" fillId="10" borderId="0" applyNumberFormat="0" applyBorder="0" applyAlignment="0" applyProtection="0"/>
    <xf numFmtId="166" fontId="9" fillId="13" borderId="0" applyNumberFormat="0" applyBorder="0" applyAlignment="0" applyProtection="0"/>
    <xf numFmtId="0" fontId="9" fillId="13"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166" fontId="11" fillId="14" borderId="0" applyNumberFormat="0" applyBorder="0" applyAlignment="0" applyProtection="0"/>
    <xf numFmtId="166" fontId="11" fillId="11" borderId="0" applyNumberFormat="0" applyBorder="0" applyAlignment="0" applyProtection="0"/>
    <xf numFmtId="166" fontId="11" fillId="12" borderId="0" applyNumberFormat="0" applyBorder="0" applyAlignment="0" applyProtection="0"/>
    <xf numFmtId="166" fontId="11" fillId="15" borderId="0" applyNumberFormat="0" applyBorder="0" applyAlignment="0" applyProtection="0"/>
    <xf numFmtId="166" fontId="11" fillId="16" borderId="0" applyNumberFormat="0" applyBorder="0" applyAlignment="0" applyProtection="0"/>
    <xf numFmtId="166" fontId="11" fillId="17" borderId="0" applyNumberFormat="0" applyBorder="0" applyAlignment="0" applyProtection="0"/>
    <xf numFmtId="166" fontId="12" fillId="14" borderId="0" applyNumberFormat="0" applyBorder="0" applyAlignment="0" applyProtection="0"/>
    <xf numFmtId="0" fontId="12" fillId="14" borderId="0" applyNumberFormat="0" applyBorder="0" applyAlignment="0" applyProtection="0"/>
    <xf numFmtId="166" fontId="12" fillId="11" borderId="0" applyNumberFormat="0" applyBorder="0" applyAlignment="0" applyProtection="0"/>
    <xf numFmtId="0" fontId="12" fillId="11" borderId="0" applyNumberFormat="0" applyBorder="0" applyAlignment="0" applyProtection="0"/>
    <xf numFmtId="166" fontId="12" fillId="12" borderId="0" applyNumberFormat="0" applyBorder="0" applyAlignment="0" applyProtection="0"/>
    <xf numFmtId="0" fontId="12" fillId="12" borderId="0" applyNumberFormat="0" applyBorder="0" applyAlignment="0" applyProtection="0"/>
    <xf numFmtId="166" fontId="12" fillId="15" borderId="0" applyNumberFormat="0" applyBorder="0" applyAlignment="0" applyProtection="0"/>
    <xf numFmtId="0" fontId="12" fillId="15" borderId="0" applyNumberFormat="0" applyBorder="0" applyAlignment="0" applyProtection="0"/>
    <xf numFmtId="166" fontId="12" fillId="16" borderId="0" applyNumberFormat="0" applyBorder="0" applyAlignment="0" applyProtection="0"/>
    <xf numFmtId="0" fontId="12" fillId="16" borderId="0" applyNumberFormat="0" applyBorder="0" applyAlignment="0" applyProtection="0"/>
    <xf numFmtId="166" fontId="12" fillId="17" borderId="0" applyNumberFormat="0" applyBorder="0" applyAlignment="0" applyProtection="0"/>
    <xf numFmtId="0" fontId="12" fillId="17"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167" fontId="14" fillId="0" borderId="0" applyFont="0" applyFill="0" applyBorder="0" applyAlignment="0" applyProtection="0"/>
    <xf numFmtId="166" fontId="11" fillId="18" borderId="0" applyNumberFormat="0" applyBorder="0" applyAlignment="0" applyProtection="0"/>
    <xf numFmtId="166" fontId="11" fillId="19" borderId="0" applyNumberFormat="0" applyBorder="0" applyAlignment="0" applyProtection="0"/>
    <xf numFmtId="166" fontId="11" fillId="20" borderId="0" applyNumberFormat="0" applyBorder="0" applyAlignment="0" applyProtection="0"/>
    <xf numFmtId="166" fontId="11" fillId="15" borderId="0" applyNumberFormat="0" applyBorder="0" applyAlignment="0" applyProtection="0"/>
    <xf numFmtId="166" fontId="11" fillId="16" borderId="0" applyNumberFormat="0" applyBorder="0" applyAlignment="0" applyProtection="0"/>
    <xf numFmtId="166" fontId="11" fillId="21" borderId="0" applyNumberFormat="0" applyBorder="0" applyAlignment="0" applyProtection="0"/>
    <xf numFmtId="168" fontId="15" fillId="0" borderId="0" applyFont="0" applyFill="0" applyBorder="0" applyAlignment="0" applyProtection="0"/>
    <xf numFmtId="166" fontId="16" fillId="6" borderId="0" applyNumberFormat="0" applyBorder="0" applyAlignment="0" applyProtection="0"/>
    <xf numFmtId="0" fontId="16" fillId="6" borderId="0" applyNumberFormat="0" applyBorder="0" applyAlignment="0" applyProtection="0"/>
    <xf numFmtId="166" fontId="17" fillId="22" borderId="4" applyNumberFormat="0" applyAlignment="0" applyProtection="0"/>
    <xf numFmtId="0" fontId="17" fillId="22" borderId="4" applyNumberFormat="0" applyAlignment="0" applyProtection="0"/>
    <xf numFmtId="166" fontId="18" fillId="23" borderId="5" applyNumberFormat="0" applyAlignment="0" applyProtection="0"/>
    <xf numFmtId="0" fontId="18" fillId="23" borderId="5" applyNumberFormat="0" applyAlignment="0" applyProtection="0"/>
    <xf numFmtId="166" fontId="19" fillId="0" borderId="6" applyNumberFormat="0" applyFill="0" applyAlignment="0" applyProtection="0"/>
    <xf numFmtId="0" fontId="19" fillId="0" borderId="6" applyNumberFormat="0" applyFill="0" applyAlignment="0" applyProtection="0"/>
    <xf numFmtId="41" fontId="20" fillId="0" borderId="0" applyFont="0" applyFill="0" applyBorder="0" applyAlignment="0" applyProtection="0"/>
    <xf numFmtId="169" fontId="21" fillId="0" borderId="0" applyFont="0" applyFill="0" applyBorder="0" applyAlignment="0" applyProtection="0">
      <alignment horizontal="right"/>
    </xf>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4" fillId="0" borderId="0" applyFont="0" applyFill="0" applyBorder="0" applyAlignment="0" applyProtection="0"/>
    <xf numFmtId="0" fontId="14" fillId="0" borderId="0" applyFont="0" applyFill="0" applyBorder="0" applyAlignment="0" applyProtection="0"/>
    <xf numFmtId="43" fontId="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9" fontId="22" fillId="0" borderId="0" applyFont="0" applyFill="0" applyBorder="0" applyAlignment="0" applyProtection="0"/>
    <xf numFmtId="170" fontId="21" fillId="0" borderId="0" applyFont="0" applyFill="0" applyBorder="0" applyAlignment="0" applyProtection="0">
      <alignment horizontal="right"/>
    </xf>
    <xf numFmtId="171" fontId="21" fillId="0" borderId="0" applyFont="0" applyFill="0" applyBorder="0" applyAlignment="0" applyProtection="0">
      <alignment horizontal="right"/>
    </xf>
    <xf numFmtId="44" fontId="23" fillId="0" borderId="0" applyFont="0" applyFill="0" applyBorder="0" applyAlignment="0" applyProtection="0"/>
    <xf numFmtId="164" fontId="22" fillId="0" borderId="0" applyFont="0" applyFill="0" applyBorder="0" applyAlignment="0" applyProtection="0"/>
    <xf numFmtId="166" fontId="24" fillId="9" borderId="4" applyNumberFormat="0" applyAlignment="0" applyProtection="0"/>
    <xf numFmtId="166" fontId="25" fillId="22" borderId="7" applyNumberFormat="0" applyAlignment="0" applyProtection="0"/>
    <xf numFmtId="172" fontId="22" fillId="0" borderId="0" applyFont="0" applyFill="0" applyBorder="0" applyAlignment="0" applyProtection="0"/>
    <xf numFmtId="173" fontId="21" fillId="0" borderId="0" applyFont="0" applyFill="0" applyBorder="0" applyAlignment="0" applyProtection="0"/>
    <xf numFmtId="0" fontId="26" fillId="0" borderId="0" applyProtection="0"/>
    <xf numFmtId="166" fontId="27" fillId="6" borderId="0" applyNumberFormat="0" applyBorder="0" applyAlignment="0" applyProtection="0"/>
    <xf numFmtId="174" fontId="21" fillId="0" borderId="8" applyNumberFormat="0" applyFont="0" applyFill="0" applyAlignment="0" applyProtection="0"/>
    <xf numFmtId="166" fontId="12" fillId="18" borderId="0" applyNumberFormat="0" applyBorder="0" applyAlignment="0" applyProtection="0"/>
    <xf numFmtId="0" fontId="12" fillId="18" borderId="0" applyNumberFormat="0" applyBorder="0" applyAlignment="0" applyProtection="0"/>
    <xf numFmtId="166" fontId="12" fillId="19" borderId="0" applyNumberFormat="0" applyBorder="0" applyAlignment="0" applyProtection="0"/>
    <xf numFmtId="0" fontId="12" fillId="19" borderId="0" applyNumberFormat="0" applyBorder="0" applyAlignment="0" applyProtection="0"/>
    <xf numFmtId="166" fontId="12" fillId="20" borderId="0" applyNumberFormat="0" applyBorder="0" applyAlignment="0" applyProtection="0"/>
    <xf numFmtId="0" fontId="12" fillId="20" borderId="0" applyNumberFormat="0" applyBorder="0" applyAlignment="0" applyProtection="0"/>
    <xf numFmtId="166" fontId="12" fillId="15" borderId="0" applyNumberFormat="0" applyBorder="0" applyAlignment="0" applyProtection="0"/>
    <xf numFmtId="0" fontId="12" fillId="15" borderId="0" applyNumberFormat="0" applyBorder="0" applyAlignment="0" applyProtection="0"/>
    <xf numFmtId="166" fontId="12" fillId="16" borderId="0" applyNumberFormat="0" applyBorder="0" applyAlignment="0" applyProtection="0"/>
    <xf numFmtId="0" fontId="12" fillId="16" borderId="0" applyNumberFormat="0" applyBorder="0" applyAlignment="0" applyProtection="0"/>
    <xf numFmtId="166" fontId="12" fillId="21" borderId="0" applyNumberFormat="0" applyBorder="0" applyAlignment="0" applyProtection="0"/>
    <xf numFmtId="0" fontId="12" fillId="21" borderId="0" applyNumberFormat="0" applyBorder="0" applyAlignment="0" applyProtection="0"/>
    <xf numFmtId="166" fontId="28" fillId="9" borderId="4" applyNumberFormat="0" applyAlignment="0" applyProtection="0"/>
    <xf numFmtId="0" fontId="28" fillId="9" borderId="4" applyNumberFormat="0" applyAlignment="0" applyProtection="0"/>
    <xf numFmtId="175" fontId="14" fillId="0" borderId="0" applyFont="0" applyFill="0" applyBorder="0" applyAlignment="0" applyProtection="0"/>
    <xf numFmtId="0" fontId="29" fillId="0" borderId="0" applyProtection="0"/>
    <xf numFmtId="0" fontId="30" fillId="0" borderId="0" applyProtection="0"/>
    <xf numFmtId="0" fontId="31" fillId="0" borderId="0" applyProtection="0"/>
    <xf numFmtId="0" fontId="32" fillId="0" borderId="0" applyProtection="0"/>
    <xf numFmtId="0" fontId="33" fillId="0" borderId="0" applyProtection="0"/>
    <xf numFmtId="0" fontId="34" fillId="0" borderId="0" applyProtection="0"/>
    <xf numFmtId="0" fontId="35" fillId="0" borderId="0" applyProtection="0"/>
    <xf numFmtId="15" fontId="22" fillId="0" borderId="0" applyFont="0" applyFill="0" applyBorder="0" applyAlignment="0" applyProtection="0"/>
    <xf numFmtId="0" fontId="36" fillId="0" borderId="0" applyFill="0" applyBorder="0" applyProtection="0">
      <alignment horizontal="left"/>
    </xf>
    <xf numFmtId="176" fontId="21" fillId="0" borderId="0" applyFont="0" applyFill="0" applyBorder="0" applyAlignment="0" applyProtection="0">
      <alignment horizontal="right"/>
    </xf>
    <xf numFmtId="0" fontId="37" fillId="0" borderId="0" applyProtection="0">
      <alignment horizontal="right"/>
    </xf>
    <xf numFmtId="0" fontId="38" fillId="0" borderId="0" applyProtection="0"/>
    <xf numFmtId="0" fontId="39" fillId="0" borderId="0" applyProtection="0"/>
    <xf numFmtId="166" fontId="40" fillId="5" borderId="0" applyNumberFormat="0" applyBorder="0" applyAlignment="0" applyProtection="0"/>
    <xf numFmtId="0" fontId="40" fillId="5" borderId="0" applyNumberFormat="0" applyBorder="0" applyAlignment="0" applyProtection="0"/>
    <xf numFmtId="166" fontId="41" fillId="0" borderId="6" applyNumberFormat="0" applyFill="0" applyAlignment="0" applyProtection="0"/>
    <xf numFmtId="166" fontId="42" fillId="23" borderId="5" applyNumberFormat="0" applyAlignment="0" applyProtection="0"/>
    <xf numFmtId="177" fontId="5" fillId="0" borderId="0" applyFont="0" applyFill="0" applyBorder="0" applyAlignment="0" applyProtection="0"/>
    <xf numFmtId="177" fontId="2" fillId="0" borderId="0" applyFont="0" applyFill="0" applyBorder="0" applyAlignment="0" applyProtection="0"/>
    <xf numFmtId="0" fontId="43" fillId="0" borderId="9" applyNumberFormat="0">
      <alignment horizontal="left"/>
    </xf>
    <xf numFmtId="178" fontId="21" fillId="0" borderId="0" applyFont="0" applyFill="0" applyBorder="0" applyAlignment="0" applyProtection="0">
      <alignment horizontal="right"/>
    </xf>
    <xf numFmtId="166" fontId="44" fillId="0" borderId="10" applyNumberFormat="0" applyFill="0" applyAlignment="0" applyProtection="0"/>
    <xf numFmtId="166" fontId="45" fillId="0" borderId="11" applyNumberFormat="0" applyFill="0" applyAlignment="0" applyProtection="0"/>
    <xf numFmtId="166" fontId="46" fillId="0" borderId="12" applyNumberFormat="0" applyFill="0" applyAlignment="0" applyProtection="0"/>
    <xf numFmtId="166" fontId="46" fillId="0" borderId="0" applyNumberFormat="0" applyFill="0" applyBorder="0" applyAlignment="0" applyProtection="0"/>
    <xf numFmtId="166" fontId="47" fillId="24" borderId="0" applyNumberFormat="0" applyBorder="0" applyAlignment="0" applyProtection="0"/>
    <xf numFmtId="0" fontId="47" fillId="24" borderId="0" applyNumberFormat="0" applyBorder="0" applyAlignment="0" applyProtection="0"/>
    <xf numFmtId="166" fontId="48" fillId="2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79" fontId="2" fillId="0" borderId="0"/>
    <xf numFmtId="0" fontId="2" fillId="0" borderId="0"/>
    <xf numFmtId="175" fontId="5"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75"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0" fontId="10" fillId="0" borderId="0"/>
    <xf numFmtId="166" fontId="2" fillId="0" borderId="0"/>
    <xf numFmtId="166" fontId="2" fillId="0" borderId="0"/>
    <xf numFmtId="166" fontId="2" fillId="0" borderId="0"/>
    <xf numFmtId="166" fontId="2" fillId="0" borderId="0"/>
    <xf numFmtId="166" fontId="2" fillId="0" borderId="0"/>
    <xf numFmtId="166" fontId="2" fillId="0" borderId="0"/>
    <xf numFmtId="166" fontId="2" fillId="0" borderId="0"/>
    <xf numFmtId="0" fontId="2" fillId="0" borderId="0"/>
    <xf numFmtId="166" fontId="2" fillId="0" borderId="0"/>
    <xf numFmtId="0" fontId="1" fillId="0" borderId="0"/>
    <xf numFmtId="180" fontId="1" fillId="0" borderId="0"/>
    <xf numFmtId="180" fontId="1" fillId="0" borderId="0"/>
    <xf numFmtId="0" fontId="2" fillId="0" borderId="0"/>
    <xf numFmtId="175" fontId="7" fillId="0" borderId="0"/>
    <xf numFmtId="175" fontId="9" fillId="0" borderId="0"/>
    <xf numFmtId="166" fontId="2" fillId="0" borderId="0"/>
    <xf numFmtId="166" fontId="2" fillId="0" borderId="0"/>
    <xf numFmtId="166" fontId="2" fillId="0" borderId="0"/>
    <xf numFmtId="166" fontId="2" fillId="0" borderId="0"/>
    <xf numFmtId="0" fontId="20" fillId="0" borderId="0"/>
    <xf numFmtId="179" fontId="14" fillId="0" borderId="0"/>
    <xf numFmtId="166" fontId="2" fillId="0" borderId="0"/>
    <xf numFmtId="179" fontId="5" fillId="0" borderId="0"/>
    <xf numFmtId="0" fontId="2" fillId="0" borderId="0"/>
    <xf numFmtId="180" fontId="2" fillId="0" borderId="0"/>
    <xf numFmtId="180" fontId="2" fillId="0" borderId="0"/>
    <xf numFmtId="0" fontId="1" fillId="0" borderId="0"/>
    <xf numFmtId="180" fontId="2" fillId="0" borderId="0"/>
    <xf numFmtId="0" fontId="49" fillId="0" borderId="0"/>
    <xf numFmtId="166" fontId="2" fillId="25" borderId="13" applyNumberFormat="0" applyFont="0" applyAlignment="0" applyProtection="0"/>
    <xf numFmtId="0" fontId="9" fillId="25" borderId="13" applyNumberFormat="0" applyFont="0" applyAlignment="0" applyProtection="0"/>
    <xf numFmtId="166" fontId="50" fillId="22" borderId="4" applyNumberFormat="0" applyAlignment="0" applyProtection="0"/>
    <xf numFmtId="40" fontId="51" fillId="26" borderId="0">
      <alignment horizontal="right"/>
    </xf>
    <xf numFmtId="0" fontId="52" fillId="26" borderId="0">
      <alignment horizontal="right"/>
    </xf>
    <xf numFmtId="0" fontId="53" fillId="26" borderId="14"/>
    <xf numFmtId="0" fontId="53" fillId="0" borderId="0" applyBorder="0">
      <alignment horizontal="centerContinuous"/>
    </xf>
    <xf numFmtId="0" fontId="54" fillId="0" borderId="0" applyBorder="0">
      <alignment horizontal="centerContinuous"/>
    </xf>
    <xf numFmtId="1" fontId="56" fillId="0" borderId="0" applyProtection="0">
      <alignment horizontal="right" vertical="center"/>
    </xf>
    <xf numFmtId="9" fontId="1"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20" fillId="0" borderId="0" applyFont="0" applyFill="0" applyBorder="0" applyAlignment="0" applyProtection="0"/>
    <xf numFmtId="9" fontId="5"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5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6" fontId="59" fillId="22" borderId="7" applyNumberFormat="0" applyAlignment="0" applyProtection="0"/>
    <xf numFmtId="0" fontId="59" fillId="22" borderId="7" applyNumberFormat="0" applyAlignment="0" applyProtection="0"/>
    <xf numFmtId="0" fontId="14" fillId="0" borderId="0"/>
    <xf numFmtId="166" fontId="60" fillId="0" borderId="15" applyNumberFormat="0" applyFill="0" applyAlignment="0" applyProtection="0"/>
    <xf numFmtId="0" fontId="61" fillId="0" borderId="0" applyBorder="0" applyProtection="0">
      <alignment vertical="center"/>
    </xf>
    <xf numFmtId="174" fontId="61" fillId="0" borderId="2" applyBorder="0" applyProtection="0">
      <alignment horizontal="right" vertical="center"/>
    </xf>
    <xf numFmtId="0" fontId="62" fillId="27" borderId="0" applyBorder="0" applyProtection="0">
      <alignment horizontal="centerContinuous" vertical="center"/>
    </xf>
    <xf numFmtId="0" fontId="62" fillId="28" borderId="2" applyBorder="0" applyProtection="0">
      <alignment horizontal="centerContinuous" vertical="center"/>
    </xf>
    <xf numFmtId="0" fontId="61" fillId="0" borderId="0" applyBorder="0" applyProtection="0">
      <alignment vertical="center"/>
    </xf>
    <xf numFmtId="0" fontId="63" fillId="0" borderId="0" applyFill="0" applyBorder="0" applyProtection="0">
      <alignment horizontal="left"/>
    </xf>
    <xf numFmtId="0" fontId="36" fillId="0" borderId="3" applyFill="0" applyBorder="0" applyProtection="0">
      <alignment horizontal="left" vertical="top"/>
    </xf>
    <xf numFmtId="166" fontId="64" fillId="0" borderId="0" applyNumberFormat="0" applyFill="0" applyBorder="0" applyAlignment="0" applyProtection="0"/>
    <xf numFmtId="166" fontId="65" fillId="0" borderId="0" applyNumberFormat="0" applyFill="0" applyBorder="0" applyAlignment="0" applyProtection="0"/>
    <xf numFmtId="166" fontId="66" fillId="0" borderId="0" applyNumberFormat="0" applyFill="0" applyBorder="0" applyAlignment="0" applyProtection="0"/>
    <xf numFmtId="0" fontId="66" fillId="0" borderId="0" applyNumberFormat="0" applyFill="0" applyBorder="0" applyAlignment="0" applyProtection="0"/>
    <xf numFmtId="166" fontId="67" fillId="0" borderId="0" applyNumberFormat="0" applyFill="0" applyBorder="0" applyAlignment="0" applyProtection="0"/>
    <xf numFmtId="0" fontId="67" fillId="0" borderId="0" applyNumberFormat="0" applyFill="0" applyBorder="0" applyAlignment="0" applyProtection="0"/>
    <xf numFmtId="166" fontId="68" fillId="0" borderId="0" applyNumberFormat="0" applyFill="0" applyBorder="0" applyAlignment="0" applyProtection="0"/>
    <xf numFmtId="166" fontId="69" fillId="0" borderId="10" applyNumberFormat="0" applyFill="0" applyAlignment="0" applyProtection="0"/>
    <xf numFmtId="0" fontId="69" fillId="0" borderId="10" applyNumberFormat="0" applyFill="0" applyAlignment="0" applyProtection="0"/>
    <xf numFmtId="166" fontId="70" fillId="0" borderId="11" applyNumberFormat="0" applyFill="0" applyAlignment="0" applyProtection="0"/>
    <xf numFmtId="0" fontId="70" fillId="0" borderId="11" applyNumberFormat="0" applyFill="0" applyAlignment="0" applyProtection="0"/>
    <xf numFmtId="166" fontId="71" fillId="0" borderId="12" applyNumberFormat="0" applyFill="0" applyAlignment="0" applyProtection="0"/>
    <xf numFmtId="0" fontId="71" fillId="0" borderId="12" applyNumberFormat="0" applyFill="0" applyAlignment="0" applyProtection="0"/>
    <xf numFmtId="166" fontId="71" fillId="0" borderId="0" applyNumberFormat="0" applyFill="0" applyBorder="0" applyAlignment="0" applyProtection="0"/>
    <xf numFmtId="0" fontId="71" fillId="0" borderId="0" applyNumberFormat="0" applyFill="0" applyBorder="0" applyAlignment="0" applyProtection="0"/>
    <xf numFmtId="0" fontId="68" fillId="0" borderId="0" applyNumberFormat="0" applyFill="0" applyBorder="0" applyAlignment="0" applyProtection="0"/>
    <xf numFmtId="166" fontId="72" fillId="0" borderId="15" applyNumberFormat="0" applyFill="0" applyAlignment="0" applyProtection="0"/>
    <xf numFmtId="166" fontId="72" fillId="0" borderId="15" applyNumberFormat="0" applyFill="0" applyAlignment="0" applyProtection="0"/>
    <xf numFmtId="166" fontId="72" fillId="0" borderId="15" applyNumberFormat="0" applyFill="0" applyAlignment="0" applyProtection="0"/>
    <xf numFmtId="166" fontId="73" fillId="0" borderId="0" applyNumberFormat="0" applyFill="0" applyBorder="0" applyAlignment="0" applyProtection="0"/>
    <xf numFmtId="166" fontId="2" fillId="25" borderId="13" applyNumberFormat="0" applyFont="0" applyAlignment="0" applyProtection="0"/>
    <xf numFmtId="166" fontId="74" fillId="5" borderId="0" applyNumberFormat="0" applyBorder="0" applyAlignment="0" applyProtection="0"/>
    <xf numFmtId="0" fontId="75" fillId="0" borderId="0" applyNumberFormat="0">
      <alignment horizontal="left"/>
    </xf>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21" borderId="0" applyNumberFormat="0" applyBorder="0" applyAlignment="0" applyProtection="0"/>
    <xf numFmtId="0" fontId="10" fillId="25" borderId="13" applyNumberFormat="0" applyFont="0" applyAlignment="0" applyProtection="0"/>
    <xf numFmtId="0" fontId="76" fillId="22" borderId="4" applyNumberFormat="0" applyAlignment="0" applyProtection="0"/>
    <xf numFmtId="0" fontId="77" fillId="6" borderId="0" applyNumberFormat="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0" borderId="0" applyNumberFormat="0">
      <alignment horizontal="right"/>
    </xf>
    <xf numFmtId="0" fontId="81" fillId="0" borderId="10" applyNumberFormat="0" applyFill="0" applyAlignment="0" applyProtection="0"/>
    <xf numFmtId="0" fontId="82" fillId="0" borderId="11" applyNumberFormat="0" applyFill="0" applyAlignment="0" applyProtection="0"/>
    <xf numFmtId="0" fontId="83" fillId="0" borderId="12" applyNumberFormat="0" applyFill="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0" fillId="0" borderId="0" applyNumberFormat="0">
      <alignment horizontal="right"/>
    </xf>
    <xf numFmtId="0" fontId="85" fillId="24" borderId="0" applyNumberFormat="0" applyBorder="0" applyAlignment="0" applyProtection="0"/>
    <xf numFmtId="181" fontId="86" fillId="0" borderId="16" applyNumberFormat="0" applyFont="0" applyFill="0" applyBorder="0" applyAlignment="0">
      <protection locked="0"/>
    </xf>
    <xf numFmtId="0" fontId="87" fillId="0" borderId="15" applyNumberFormat="0" applyFill="0" applyAlignment="0" applyProtection="0"/>
    <xf numFmtId="0" fontId="80" fillId="0" borderId="0" applyNumberFormat="0">
      <alignment horizontal="right"/>
    </xf>
    <xf numFmtId="0" fontId="55" fillId="22" borderId="7" applyNumberFormat="0" applyAlignment="0" applyProtection="0"/>
    <xf numFmtId="0" fontId="88" fillId="9" borderId="4" applyNumberFormat="0" applyAlignment="0" applyProtection="0"/>
    <xf numFmtId="0" fontId="89" fillId="5" borderId="0" applyNumberFormat="0" applyBorder="0" applyAlignment="0" applyProtection="0"/>
    <xf numFmtId="0" fontId="90" fillId="23" borderId="5" applyNumberFormat="0" applyAlignment="0" applyProtection="0"/>
    <xf numFmtId="0" fontId="91" fillId="0" borderId="6" applyNumberFormat="0" applyFill="0" applyAlignment="0" applyProtection="0"/>
    <xf numFmtId="0" fontId="92" fillId="0" borderId="0">
      <alignment vertical="center"/>
    </xf>
    <xf numFmtId="43" fontId="1"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0" fillId="0" borderId="10"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4" fillId="21" borderId="0" applyNumberFormat="0" applyBorder="0" applyAlignment="0" applyProtection="0"/>
    <xf numFmtId="43" fontId="1" fillId="0" borderId="0" applyFont="0" applyFill="0" applyBorder="0" applyAlignment="0" applyProtection="0"/>
    <xf numFmtId="0" fontId="102" fillId="0" borderId="0" applyNumberFormat="0" applyFill="0" applyBorder="0" applyAlignment="0" applyProtection="0"/>
    <xf numFmtId="0" fontId="58" fillId="10" borderId="0" applyNumberFormat="0" applyBorder="0" applyAlignment="0" applyProtection="0"/>
    <xf numFmtId="43" fontId="1" fillId="0" borderId="0" applyFont="0" applyFill="0" applyBorder="0" applyAlignment="0" applyProtection="0"/>
    <xf numFmtId="0" fontId="58" fillId="8" borderId="0" applyNumberFormat="0" applyBorder="0" applyAlignment="0" applyProtection="0"/>
    <xf numFmtId="43" fontId="1" fillId="0" borderId="0" applyFont="0" applyFill="0" applyBorder="0" applyAlignment="0" applyProtection="0"/>
    <xf numFmtId="0" fontId="2" fillId="25" borderId="13"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94" fillId="16" borderId="0" applyNumberFormat="0" applyBorder="0" applyAlignment="0" applyProtection="0"/>
    <xf numFmtId="43" fontId="1" fillId="0" borderId="0" applyFont="0" applyFill="0" applyBorder="0" applyAlignment="0" applyProtection="0"/>
    <xf numFmtId="0" fontId="93" fillId="0" borderId="0"/>
    <xf numFmtId="0" fontId="102" fillId="0" borderId="12" applyNumberFormat="0" applyFill="0" applyAlignment="0" applyProtection="0"/>
    <xf numFmtId="0" fontId="109" fillId="0" borderId="0" applyNumberFormat="0" applyFill="0" applyBorder="0" applyAlignment="0" applyProtection="0"/>
    <xf numFmtId="0" fontId="97" fillId="23" borderId="5" applyNumberFormat="0" applyAlignment="0" applyProtection="0"/>
    <xf numFmtId="0" fontId="94" fillId="2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43" fontId="2" fillId="0" borderId="0" applyFont="0" applyFill="0" applyBorder="0" applyAlignment="0" applyProtection="0"/>
    <xf numFmtId="0" fontId="6" fillId="0" borderId="0"/>
    <xf numFmtId="0" fontId="2" fillId="0" borderId="0" applyNumberForma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1" fontId="20"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58" fillId="4" borderId="0" applyNumberFormat="0" applyBorder="0" applyAlignment="0" applyProtection="0"/>
    <xf numFmtId="0" fontId="94" fillId="17" borderId="0" applyNumberFormat="0" applyBorder="0" applyAlignment="0" applyProtection="0"/>
    <xf numFmtId="0" fontId="58" fillId="13" borderId="0" applyNumberFormat="0" applyBorder="0" applyAlignment="0" applyProtection="0"/>
    <xf numFmtId="0" fontId="101" fillId="0" borderId="11" applyNumberFormat="0" applyFill="0" applyAlignment="0" applyProtection="0"/>
    <xf numFmtId="0" fontId="58" fillId="10" borderId="0" applyNumberFormat="0" applyBorder="0" applyAlignment="0" applyProtection="0"/>
    <xf numFmtId="0" fontId="94" fillId="12" borderId="0" applyNumberFormat="0" applyBorder="0" applyAlignment="0" applyProtection="0"/>
    <xf numFmtId="0" fontId="99" fillId="6" borderId="0" applyNumberFormat="0" applyBorder="0" applyAlignment="0" applyProtection="0"/>
    <xf numFmtId="0" fontId="58" fillId="7" borderId="0" applyNumberFormat="0" applyBorder="0" applyAlignment="0" applyProtection="0"/>
    <xf numFmtId="43" fontId="1" fillId="0" borderId="0" applyFont="0" applyFill="0" applyBorder="0" applyAlignment="0" applyProtection="0"/>
    <xf numFmtId="0" fontId="94" fillId="1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6" fillId="22" borderId="4" applyNumberFormat="0" applyAlignment="0" applyProtection="0"/>
    <xf numFmtId="0" fontId="94" fillId="1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3" fillId="9" borderId="4" applyNumberFormat="0" applyAlignment="0" applyProtection="0"/>
    <xf numFmtId="43" fontId="1" fillId="0" borderId="0" applyFont="0" applyFill="0" applyBorder="0" applyAlignment="0" applyProtection="0"/>
    <xf numFmtId="43" fontId="93" fillId="0" borderId="0" applyFont="0" applyFill="0" applyBorder="0" applyAlignment="0" applyProtection="0"/>
    <xf numFmtId="0" fontId="94" fillId="19" borderId="0" applyNumberFormat="0" applyBorder="0" applyAlignment="0" applyProtection="0"/>
    <xf numFmtId="0" fontId="58" fillId="11" borderId="0" applyNumberFormat="0" applyBorder="0" applyAlignment="0" applyProtection="0"/>
    <xf numFmtId="0" fontId="94" fillId="14" borderId="0" applyNumberFormat="0" applyBorder="0" applyAlignment="0" applyProtection="0"/>
    <xf numFmtId="9" fontId="93" fillId="0" borderId="0" applyFont="0" applyFill="0" applyBorder="0" applyAlignment="0" applyProtection="0"/>
    <xf numFmtId="43" fontId="1" fillId="0" borderId="0" applyFont="0" applyFill="0" applyBorder="0" applyAlignment="0" applyProtection="0"/>
    <xf numFmtId="0" fontId="94" fillId="16" borderId="0" applyNumberFormat="0" applyBorder="0" applyAlignment="0" applyProtection="0"/>
    <xf numFmtId="43" fontId="1" fillId="0" borderId="0" applyFont="0" applyFill="0" applyBorder="0" applyAlignment="0" applyProtection="0"/>
    <xf numFmtId="0" fontId="10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5" fillId="5" borderId="0" applyNumberFormat="0" applyBorder="0" applyAlignment="0" applyProtection="0"/>
    <xf numFmtId="0" fontId="108" fillId="0" borderId="15" applyNumberFormat="0" applyFill="0" applyAlignment="0" applyProtection="0"/>
    <xf numFmtId="0" fontId="58" fillId="1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94" fillId="18" borderId="0" applyNumberFormat="0" applyBorder="0" applyAlignment="0" applyProtection="0"/>
    <xf numFmtId="43" fontId="1" fillId="0" borderId="0" applyFont="0" applyFill="0" applyBorder="0" applyAlignment="0" applyProtection="0"/>
    <xf numFmtId="0" fontId="58" fillId="7" borderId="0" applyNumberFormat="0" applyBorder="0" applyAlignment="0" applyProtection="0"/>
    <xf numFmtId="0" fontId="105" fillId="24" borderId="0" applyNumberFormat="0" applyBorder="0" applyAlignment="0" applyProtection="0"/>
    <xf numFmtId="0" fontId="58" fillId="6" borderId="0" applyNumberFormat="0" applyBorder="0" applyAlignment="0" applyProtection="0"/>
    <xf numFmtId="0" fontId="94" fillId="15" borderId="0" applyNumberFormat="0" applyBorder="0" applyAlignment="0" applyProtection="0"/>
    <xf numFmtId="43" fontId="1" fillId="0" borderId="0" applyFont="0" applyFill="0" applyBorder="0" applyAlignment="0" applyProtection="0"/>
    <xf numFmtId="0" fontId="106" fillId="22" borderId="7" applyNumberFormat="0" applyAlignment="0" applyProtection="0"/>
    <xf numFmtId="0" fontId="58" fillId="5" borderId="0" applyNumberFormat="0" applyBorder="0" applyAlignment="0" applyProtection="0"/>
    <xf numFmtId="0" fontId="58" fillId="9" borderId="0" applyNumberFormat="0" applyBorder="0" applyAlignment="0" applyProtection="0"/>
    <xf numFmtId="0" fontId="104" fillId="0" borderId="6" applyNumberFormat="0" applyFill="0" applyAlignment="0" applyProtection="0"/>
    <xf numFmtId="0" fontId="98" fillId="0" borderId="0" applyNumberFormat="0" applyFill="0" applyBorder="0" applyAlignment="0" applyProtection="0"/>
    <xf numFmtId="0" fontId="93" fillId="0" borderId="0"/>
    <xf numFmtId="0" fontId="2" fillId="0" borderId="0"/>
    <xf numFmtId="43" fontId="93" fillId="0" borderId="0" applyFont="0" applyFill="0" applyBorder="0" applyAlignment="0" applyProtection="0"/>
    <xf numFmtId="43" fontId="93" fillId="0" borderId="0" applyFont="0" applyFill="0" applyBorder="0" applyAlignment="0" applyProtection="0"/>
    <xf numFmtId="0" fontId="2" fillId="0" borderId="0"/>
    <xf numFmtId="0" fontId="9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3" fillId="0" borderId="0"/>
    <xf numFmtId="43" fontId="2" fillId="0" borderId="0" applyFont="0" applyFill="0" applyBorder="0" applyAlignment="0" applyProtection="0"/>
    <xf numFmtId="43" fontId="1" fillId="0" borderId="0" applyFont="0" applyFill="0" applyBorder="0" applyAlignment="0" applyProtection="0"/>
    <xf numFmtId="0" fontId="93"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93"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17" fontId="2" fillId="0" borderId="0" applyFill="0" applyBorder="0">
      <alignment horizontal="centerContinuous" vertical="justify" textRotation="255" wrapText="1"/>
      <protection locked="0"/>
    </xf>
    <xf numFmtId="0" fontId="120" fillId="0" borderId="0" applyNumberFormat="0" applyBorder="0" applyAlignment="0">
      <alignment horizontal="left" readingOrder="1"/>
    </xf>
    <xf numFmtId="186" fontId="121" fillId="0" borderId="0" applyNumberFormat="0" applyBorder="0" applyAlignment="0">
      <alignment horizontal="left" readingOrder="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0"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1" fontId="20"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73">
    <xf numFmtId="0" fontId="0" fillId="0" borderId="0" xfId="0"/>
    <xf numFmtId="0" fontId="110" fillId="0" borderId="0" xfId="0" applyFont="1"/>
    <xf numFmtId="9" fontId="110" fillId="0" borderId="0" xfId="1" applyFont="1"/>
    <xf numFmtId="3" fontId="110" fillId="0" borderId="0" xfId="0" applyNumberFormat="1" applyFont="1"/>
    <xf numFmtId="0" fontId="110" fillId="0" borderId="0" xfId="0" applyFont="1" applyFill="1"/>
    <xf numFmtId="9" fontId="110" fillId="0" borderId="0" xfId="1" applyFont="1" applyFill="1"/>
    <xf numFmtId="1" fontId="110" fillId="0" borderId="0" xfId="0" applyNumberFormat="1" applyFont="1" applyFill="1"/>
    <xf numFmtId="3" fontId="4" fillId="0" borderId="1" xfId="2" applyNumberFormat="1" applyFont="1" applyBorder="1" applyAlignment="1">
      <alignment horizontal="right"/>
    </xf>
    <xf numFmtId="3" fontId="14" fillId="0" borderId="1" xfId="2" applyNumberFormat="1" applyFont="1" applyBorder="1" applyAlignment="1">
      <alignment horizontal="right"/>
    </xf>
    <xf numFmtId="0" fontId="113" fillId="0" borderId="0" xfId="0" applyFont="1"/>
    <xf numFmtId="3" fontId="110" fillId="0" borderId="1" xfId="0" applyNumberFormat="1" applyFont="1" applyBorder="1"/>
    <xf numFmtId="0" fontId="14" fillId="3" borderId="1" xfId="2" applyFont="1" applyFill="1" applyBorder="1"/>
    <xf numFmtId="49" fontId="4" fillId="2" borderId="1" xfId="2" applyNumberFormat="1" applyFont="1" applyFill="1" applyBorder="1" applyAlignment="1">
      <alignment horizontal="right"/>
    </xf>
    <xf numFmtId="1" fontId="110" fillId="0" borderId="0" xfId="0" applyNumberFormat="1" applyFont="1"/>
    <xf numFmtId="0" fontId="110" fillId="0" borderId="0" xfId="0" applyFont="1" applyAlignment="1">
      <alignment horizontal="right" readingOrder="2"/>
    </xf>
    <xf numFmtId="0" fontId="112" fillId="0" borderId="0" xfId="0" applyFont="1"/>
    <xf numFmtId="0" fontId="86" fillId="0" borderId="0" xfId="0" applyFont="1"/>
    <xf numFmtId="0" fontId="114" fillId="0" borderId="0" xfId="0" applyFont="1"/>
    <xf numFmtId="3" fontId="3" fillId="0" borderId="1" xfId="2" applyNumberFormat="1" applyFont="1" applyFill="1" applyBorder="1" applyAlignment="1">
      <alignment horizontal="right"/>
    </xf>
    <xf numFmtId="0" fontId="14" fillId="2" borderId="1" xfId="2" applyFont="1" applyFill="1" applyBorder="1" applyAlignment="1">
      <alignment wrapText="1"/>
    </xf>
    <xf numFmtId="0" fontId="111" fillId="2" borderId="1" xfId="0" applyFont="1" applyFill="1" applyBorder="1"/>
    <xf numFmtId="3" fontId="14" fillId="0" borderId="1" xfId="2" applyNumberFormat="1" applyFont="1" applyFill="1" applyBorder="1"/>
    <xf numFmtId="3" fontId="2" fillId="0" borderId="1" xfId="565" applyNumberFormat="1" applyFont="1" applyBorder="1" applyAlignment="1">
      <alignment horizontal="right"/>
    </xf>
    <xf numFmtId="3" fontId="3" fillId="0" borderId="0" xfId="566" applyNumberFormat="1" applyFont="1" applyAlignment="1" applyProtection="1"/>
    <xf numFmtId="3" fontId="3" fillId="0" borderId="0" xfId="566" applyNumberFormat="1" applyFont="1" applyAlignment="1" applyProtection="1">
      <alignment horizontal="right"/>
    </xf>
    <xf numFmtId="3" fontId="110" fillId="0" borderId="1" xfId="4" applyNumberFormat="1" applyFont="1" applyBorder="1" applyAlignment="1">
      <alignment horizontal="center"/>
    </xf>
    <xf numFmtId="3" fontId="110" fillId="0" borderId="1" xfId="564" applyNumberFormat="1" applyFont="1" applyBorder="1"/>
    <xf numFmtId="0" fontId="110" fillId="0" borderId="0" xfId="0" applyFont="1" applyAlignment="1">
      <alignment wrapText="1"/>
    </xf>
    <xf numFmtId="3" fontId="14" fillId="0" borderId="1" xfId="2" applyNumberFormat="1" applyFont="1" applyBorder="1"/>
    <xf numFmtId="182" fontId="0" fillId="0" borderId="0" xfId="13" applyNumberFormat="1" applyFont="1"/>
    <xf numFmtId="43" fontId="110" fillId="0" borderId="0" xfId="0" applyNumberFormat="1" applyFont="1"/>
    <xf numFmtId="185" fontId="14" fillId="0" borderId="1" xfId="11" applyNumberFormat="1" applyFont="1" applyBorder="1"/>
    <xf numFmtId="185" fontId="110" fillId="0" borderId="0" xfId="0" applyNumberFormat="1" applyFont="1"/>
    <xf numFmtId="0" fontId="110" fillId="0" borderId="0" xfId="0" applyFont="1" applyBorder="1"/>
    <xf numFmtId="3" fontId="116" fillId="29" borderId="18" xfId="0" applyNumberFormat="1" applyFont="1" applyFill="1" applyBorder="1" applyAlignment="1">
      <alignment horizontal="center" vertical="center" wrapText="1" readingOrder="1"/>
    </xf>
    <xf numFmtId="186" fontId="117" fillId="0" borderId="0" xfId="566" applyNumberFormat="1" applyFont="1" applyBorder="1" applyAlignment="1" applyProtection="1">
      <alignment horizontal="right"/>
    </xf>
    <xf numFmtId="186" fontId="118" fillId="0" borderId="0" xfId="566" applyNumberFormat="1" applyFont="1" applyAlignment="1" applyProtection="1">
      <alignment vertical="top"/>
    </xf>
    <xf numFmtId="0" fontId="118" fillId="0" borderId="0" xfId="0" applyFont="1"/>
    <xf numFmtId="3" fontId="110" fillId="0" borderId="17" xfId="0" applyNumberFormat="1" applyFont="1" applyBorder="1" applyAlignment="1">
      <alignment horizontal="center" vertical="center" wrapText="1" readingOrder="1"/>
    </xf>
    <xf numFmtId="186" fontId="119" fillId="0" borderId="0" xfId="566" applyNumberFormat="1" applyFont="1" applyBorder="1" applyAlignment="1" applyProtection="1">
      <alignment horizontal="right" vertical="top"/>
    </xf>
    <xf numFmtId="186" fontId="119" fillId="0" borderId="0" xfId="566" applyNumberFormat="1" applyFont="1" applyBorder="1" applyAlignment="1" applyProtection="1"/>
    <xf numFmtId="3" fontId="112" fillId="0" borderId="0" xfId="0" applyNumberFormat="1" applyFont="1" applyAlignment="1">
      <alignment horizontal="center" vertical="center" wrapText="1" readingOrder="1"/>
    </xf>
    <xf numFmtId="186" fontId="4" fillId="0" borderId="0" xfId="566" applyNumberFormat="1" applyFont="1" applyBorder="1" applyAlignment="1" applyProtection="1">
      <alignment horizontal="right"/>
    </xf>
    <xf numFmtId="3" fontId="110" fillId="0" borderId="0" xfId="0" applyNumberFormat="1" applyFont="1" applyBorder="1" applyAlignment="1">
      <alignment horizontal="center" vertical="center" wrapText="1" readingOrder="1"/>
    </xf>
    <xf numFmtId="185" fontId="14" fillId="0" borderId="0" xfId="566" applyNumberFormat="1" applyFont="1" applyBorder="1" applyAlignment="1" applyProtection="1"/>
    <xf numFmtId="185" fontId="14" fillId="0" borderId="0" xfId="566" applyNumberFormat="1" applyFont="1" applyBorder="1" applyAlignment="1" applyProtection="1">
      <alignment vertical="top"/>
    </xf>
    <xf numFmtId="0" fontId="4" fillId="0" borderId="0" xfId="3" applyFont="1" applyBorder="1" applyAlignment="1">
      <alignment horizontal="right"/>
    </xf>
    <xf numFmtId="185" fontId="14" fillId="0" borderId="0" xfId="566" applyNumberFormat="1" applyFont="1" applyBorder="1" applyAlignment="1" applyProtection="1">
      <alignment horizontal="right"/>
    </xf>
    <xf numFmtId="3" fontId="110" fillId="0" borderId="0" xfId="0" applyNumberFormat="1" applyFont="1" applyAlignment="1">
      <alignment horizontal="center" vertical="center" wrapText="1" readingOrder="1"/>
    </xf>
    <xf numFmtId="3" fontId="112" fillId="0" borderId="20" xfId="0" applyNumberFormat="1" applyFont="1" applyBorder="1" applyAlignment="1">
      <alignment horizontal="center" vertical="center" wrapText="1" readingOrder="1"/>
    </xf>
    <xf numFmtId="186" fontId="4" fillId="0" borderId="0" xfId="566" applyNumberFormat="1" applyFont="1" applyBorder="1" applyAlignment="1" applyProtection="1">
      <alignment horizontal="right" vertical="top"/>
    </xf>
    <xf numFmtId="0" fontId="4" fillId="0" borderId="0" xfId="566" applyNumberFormat="1" applyFont="1" applyBorder="1" applyAlignment="1" applyProtection="1"/>
    <xf numFmtId="0" fontId="14" fillId="0" borderId="0" xfId="4" applyFont="1" applyBorder="1" applyAlignment="1">
      <alignment vertical="top" wrapText="1" readingOrder="2"/>
    </xf>
    <xf numFmtId="0" fontId="110" fillId="0" borderId="0" xfId="566" applyNumberFormat="1" applyFont="1" applyBorder="1" applyAlignment="1" applyProtection="1">
      <alignment vertical="top" readingOrder="2"/>
    </xf>
    <xf numFmtId="186" fontId="119" fillId="0" borderId="0" xfId="566" applyNumberFormat="1" applyFont="1" applyBorder="1" applyAlignment="1" applyProtection="1">
      <alignment horizontal="right"/>
    </xf>
    <xf numFmtId="0" fontId="110" fillId="0" borderId="0" xfId="0" applyFont="1" applyAlignment="1">
      <alignment horizontal="center"/>
    </xf>
    <xf numFmtId="9" fontId="0" fillId="0" borderId="0" xfId="1" applyFont="1"/>
    <xf numFmtId="3" fontId="0" fillId="0" borderId="0" xfId="0" applyNumberFormat="1"/>
    <xf numFmtId="3" fontId="115" fillId="29" borderId="17" xfId="0" applyNumberFormat="1" applyFont="1" applyFill="1" applyBorder="1" applyAlignment="1">
      <alignment horizontal="center" wrapText="1" readingOrder="2"/>
    </xf>
    <xf numFmtId="3" fontId="110" fillId="0" borderId="17" xfId="0" applyNumberFormat="1" applyFont="1" applyBorder="1" applyAlignment="1">
      <alignment horizontal="center" wrapText="1" readingOrder="2"/>
    </xf>
    <xf numFmtId="3" fontId="112" fillId="0" borderId="0" xfId="0" applyNumberFormat="1" applyFont="1" applyAlignment="1">
      <alignment horizontal="center" wrapText="1" readingOrder="2"/>
    </xf>
    <xf numFmtId="3" fontId="110" fillId="0" borderId="0" xfId="0" applyNumberFormat="1" applyFont="1" applyBorder="1" applyAlignment="1">
      <alignment horizontal="center" wrapText="1" readingOrder="2"/>
    </xf>
    <xf numFmtId="3" fontId="110" fillId="0" borderId="0" xfId="0" applyNumberFormat="1" applyFont="1" applyAlignment="1">
      <alignment horizontal="center" wrapText="1" readingOrder="2"/>
    </xf>
    <xf numFmtId="3" fontId="110" fillId="0" borderId="19" xfId="0" applyNumberFormat="1" applyFont="1" applyBorder="1" applyAlignment="1">
      <alignment horizontal="center" wrapText="1" readingOrder="2"/>
    </xf>
    <xf numFmtId="3" fontId="116" fillId="29" borderId="17" xfId="0" applyNumberFormat="1" applyFont="1" applyFill="1" applyBorder="1" applyAlignment="1">
      <alignment horizontal="center" wrapText="1" readingOrder="2"/>
    </xf>
    <xf numFmtId="0" fontId="14" fillId="0" borderId="0" xfId="4" applyFont="1" applyBorder="1" applyAlignment="1">
      <alignment horizontal="center" wrapText="1" readingOrder="2"/>
    </xf>
    <xf numFmtId="0" fontId="110" fillId="0" borderId="0" xfId="566" applyNumberFormat="1" applyFont="1" applyBorder="1" applyAlignment="1" applyProtection="1">
      <alignment horizontal="center" readingOrder="2"/>
    </xf>
    <xf numFmtId="0" fontId="14" fillId="2" borderId="0" xfId="2" applyFont="1" applyFill="1" applyBorder="1" applyAlignment="1">
      <alignment wrapText="1"/>
    </xf>
    <xf numFmtId="0" fontId="113" fillId="0" borderId="0" xfId="0" applyFont="1" applyAlignment="1">
      <alignment horizontal="right" readingOrder="2"/>
    </xf>
    <xf numFmtId="0" fontId="14" fillId="2" borderId="23" xfId="0" applyFont="1" applyFill="1" applyBorder="1" applyAlignment="1">
      <alignment horizontal="right" readingOrder="2"/>
    </xf>
    <xf numFmtId="0" fontId="4" fillId="2" borderId="24" xfId="0" applyFont="1" applyFill="1" applyBorder="1" applyAlignment="1">
      <alignment horizontal="center"/>
    </xf>
    <xf numFmtId="0" fontId="14" fillId="2" borderId="21" xfId="0" applyFont="1" applyFill="1" applyBorder="1"/>
    <xf numFmtId="3" fontId="14" fillId="2" borderId="1" xfId="0" applyNumberFormat="1" applyFont="1" applyFill="1" applyBorder="1"/>
    <xf numFmtId="0" fontId="14" fillId="2" borderId="26" xfId="0" applyFont="1" applyFill="1" applyBorder="1"/>
    <xf numFmtId="3" fontId="14" fillId="2" borderId="27" xfId="0" applyNumberFormat="1" applyFont="1" applyFill="1" applyBorder="1"/>
    <xf numFmtId="49" fontId="4" fillId="2" borderId="22" xfId="2" applyNumberFormat="1" applyFont="1" applyFill="1" applyBorder="1" applyAlignment="1">
      <alignment horizontal="right"/>
    </xf>
    <xf numFmtId="3" fontId="110" fillId="0" borderId="22" xfId="0" applyNumberFormat="1" applyFont="1" applyBorder="1"/>
    <xf numFmtId="0" fontId="14" fillId="3" borderId="27" xfId="2" applyFont="1" applyFill="1" applyBorder="1"/>
    <xf numFmtId="3" fontId="110" fillId="0" borderId="27" xfId="0" applyNumberFormat="1" applyFont="1" applyBorder="1"/>
    <xf numFmtId="0" fontId="2" fillId="3" borderId="21" xfId="3" applyFont="1" applyFill="1" applyBorder="1" applyAlignment="1">
      <alignment horizontal="right"/>
    </xf>
    <xf numFmtId="0" fontId="2" fillId="2" borderId="21" xfId="2" applyFont="1" applyFill="1" applyBorder="1" applyAlignment="1">
      <alignment horizontal="right"/>
    </xf>
    <xf numFmtId="0" fontId="4" fillId="2" borderId="24" xfId="2" applyFont="1" applyFill="1" applyBorder="1" applyAlignment="1">
      <alignment horizontal="center"/>
    </xf>
    <xf numFmtId="49" fontId="4" fillId="2" borderId="25" xfId="2" applyNumberFormat="1" applyFont="1" applyFill="1" applyBorder="1" applyAlignment="1">
      <alignment horizontal="right"/>
    </xf>
    <xf numFmtId="0" fontId="2" fillId="2" borderId="26" xfId="2" applyFont="1" applyFill="1" applyBorder="1" applyAlignment="1">
      <alignment horizontal="right"/>
    </xf>
    <xf numFmtId="3" fontId="14" fillId="0" borderId="27" xfId="2" applyNumberFormat="1" applyFont="1" applyBorder="1" applyAlignment="1">
      <alignment horizontal="right"/>
    </xf>
    <xf numFmtId="0" fontId="2" fillId="2" borderId="21" xfId="2" applyFont="1" applyFill="1" applyBorder="1"/>
    <xf numFmtId="0" fontId="14" fillId="2" borderId="21" xfId="2" applyFont="1" applyFill="1" applyBorder="1" applyAlignment="1">
      <alignment horizontal="center"/>
    </xf>
    <xf numFmtId="3" fontId="2" fillId="0" borderId="22" xfId="4" applyNumberFormat="1" applyFont="1" applyBorder="1" applyAlignment="1">
      <alignment horizontal="right"/>
    </xf>
    <xf numFmtId="0" fontId="4" fillId="2" borderId="25" xfId="2" applyFont="1" applyFill="1" applyBorder="1" applyAlignment="1">
      <alignment horizontal="center"/>
    </xf>
    <xf numFmtId="0" fontId="14" fillId="3" borderId="21" xfId="2" applyFont="1" applyFill="1" applyBorder="1"/>
    <xf numFmtId="0" fontId="4" fillId="2" borderId="23" xfId="2" applyFont="1" applyFill="1" applyBorder="1"/>
    <xf numFmtId="0" fontId="4" fillId="2" borderId="24" xfId="2" applyFont="1" applyFill="1" applyBorder="1" applyAlignment="1">
      <alignment horizontal="right"/>
    </xf>
    <xf numFmtId="0" fontId="14" fillId="3" borderId="26" xfId="2" applyFont="1" applyFill="1" applyBorder="1"/>
    <xf numFmtId="0" fontId="14" fillId="2" borderId="21" xfId="2" applyFont="1" applyFill="1" applyBorder="1"/>
    <xf numFmtId="49" fontId="14" fillId="2" borderId="26" xfId="2" applyNumberFormat="1" applyFont="1" applyFill="1" applyBorder="1" applyAlignment="1">
      <alignment horizontal="right"/>
    </xf>
    <xf numFmtId="0" fontId="4" fillId="2" borderId="24" xfId="2" applyFont="1" applyFill="1" applyBorder="1"/>
    <xf numFmtId="0" fontId="14" fillId="2" borderId="26" xfId="2" applyFont="1" applyFill="1" applyBorder="1"/>
    <xf numFmtId="3" fontId="110" fillId="0" borderId="22" xfId="564" applyNumberFormat="1" applyFont="1" applyBorder="1"/>
    <xf numFmtId="182" fontId="110" fillId="0" borderId="27" xfId="564" applyNumberFormat="1" applyFont="1" applyBorder="1"/>
    <xf numFmtId="182" fontId="110" fillId="0" borderId="28" xfId="564" applyNumberFormat="1" applyFont="1" applyBorder="1"/>
    <xf numFmtId="0" fontId="14" fillId="2" borderId="21" xfId="2" applyFont="1" applyFill="1" applyBorder="1" applyAlignment="1">
      <alignment wrapText="1"/>
    </xf>
    <xf numFmtId="183" fontId="110" fillId="0" borderId="22" xfId="5" applyNumberFormat="1" applyFont="1" applyBorder="1"/>
    <xf numFmtId="0" fontId="14" fillId="2" borderId="23" xfId="2" applyFont="1" applyFill="1" applyBorder="1" applyAlignment="1">
      <alignment wrapText="1"/>
    </xf>
    <xf numFmtId="0" fontId="4" fillId="2" borderId="24" xfId="2" applyFont="1" applyFill="1" applyBorder="1" applyAlignment="1">
      <alignment wrapText="1"/>
    </xf>
    <xf numFmtId="0" fontId="4" fillId="2" borderId="25" xfId="2" applyFont="1" applyFill="1" applyBorder="1" applyAlignment="1">
      <alignment wrapText="1"/>
    </xf>
    <xf numFmtId="0" fontId="14" fillId="2" borderId="26" xfId="2" applyFont="1" applyFill="1" applyBorder="1" applyAlignment="1">
      <alignment wrapText="1"/>
    </xf>
    <xf numFmtId="3" fontId="14" fillId="0" borderId="27" xfId="2" applyNumberFormat="1" applyFont="1" applyBorder="1"/>
    <xf numFmtId="183" fontId="110" fillId="0" borderId="28" xfId="5" applyNumberFormat="1" applyFont="1" applyBorder="1"/>
    <xf numFmtId="185" fontId="14" fillId="0" borderId="22" xfId="11" applyNumberFormat="1" applyFont="1" applyBorder="1"/>
    <xf numFmtId="185" fontId="14" fillId="0" borderId="27" xfId="11" applyNumberFormat="1" applyFont="1" applyBorder="1"/>
    <xf numFmtId="185" fontId="14" fillId="0" borderId="28" xfId="11" applyNumberFormat="1" applyFont="1" applyBorder="1"/>
    <xf numFmtId="3" fontId="115" fillId="29" borderId="19" xfId="0" applyNumberFormat="1" applyFont="1" applyFill="1" applyBorder="1" applyAlignment="1">
      <alignment horizontal="center" vertical="center" wrapText="1" readingOrder="2"/>
    </xf>
    <xf numFmtId="3" fontId="115" fillId="29" borderId="19" xfId="0" applyNumberFormat="1" applyFont="1" applyFill="1" applyBorder="1" applyAlignment="1">
      <alignment horizontal="center" wrapText="1" readingOrder="2"/>
    </xf>
    <xf numFmtId="3" fontId="115" fillId="29" borderId="20" xfId="0" applyNumberFormat="1" applyFont="1" applyFill="1" applyBorder="1" applyAlignment="1">
      <alignment horizontal="center" wrapText="1" readingOrder="2"/>
    </xf>
    <xf numFmtId="3" fontId="115" fillId="29" borderId="20" xfId="0" applyNumberFormat="1" applyFont="1" applyFill="1" applyBorder="1" applyAlignment="1">
      <alignment horizontal="center" vertical="center" wrapText="1" readingOrder="1"/>
    </xf>
    <xf numFmtId="3" fontId="123" fillId="0" borderId="0" xfId="2" applyNumberFormat="1" applyFont="1" applyAlignment="1">
      <alignment horizontal="right"/>
    </xf>
    <xf numFmtId="3" fontId="2" fillId="0" borderId="0" xfId="2" applyNumberFormat="1" applyAlignment="1">
      <alignment horizontal="right"/>
    </xf>
    <xf numFmtId="0" fontId="124" fillId="2" borderId="21" xfId="2" applyFont="1" applyFill="1" applyBorder="1"/>
    <xf numFmtId="3" fontId="110" fillId="30" borderId="1" xfId="4" applyNumberFormat="1" applyFont="1" applyFill="1" applyBorder="1" applyAlignment="1">
      <alignment horizontal="center"/>
    </xf>
    <xf numFmtId="0" fontId="4" fillId="2" borderId="21" xfId="2" applyFont="1" applyFill="1" applyBorder="1"/>
    <xf numFmtId="0" fontId="4" fillId="2" borderId="1" xfId="2" applyFont="1" applyFill="1" applyBorder="1"/>
    <xf numFmtId="0" fontId="4" fillId="2" borderId="22" xfId="2" applyFont="1" applyFill="1" applyBorder="1"/>
    <xf numFmtId="14" fontId="110" fillId="0" borderId="0" xfId="0" applyNumberFormat="1" applyFont="1"/>
    <xf numFmtId="0" fontId="122" fillId="2" borderId="24" xfId="2" applyFont="1" applyFill="1" applyBorder="1"/>
    <xf numFmtId="3" fontId="110" fillId="30" borderId="1" xfId="0" applyNumberFormat="1" applyFont="1" applyFill="1" applyBorder="1"/>
    <xf numFmtId="3" fontId="125" fillId="0" borderId="1" xfId="2" applyNumberFormat="1" applyFont="1" applyBorder="1"/>
    <xf numFmtId="183" fontId="126" fillId="0" borderId="22" xfId="5" applyNumberFormat="1" applyFont="1" applyBorder="1"/>
    <xf numFmtId="185" fontId="125" fillId="0" borderId="1" xfId="11" applyNumberFormat="1" applyFont="1" applyFill="1" applyBorder="1"/>
    <xf numFmtId="185" fontId="125" fillId="0" borderId="22" xfId="11" applyNumberFormat="1" applyFont="1" applyFill="1" applyBorder="1"/>
    <xf numFmtId="184" fontId="110" fillId="0" borderId="0" xfId="1" applyNumberFormat="1" applyFont="1"/>
    <xf numFmtId="49" fontId="4" fillId="2" borderId="1" xfId="0" applyNumberFormat="1" applyFont="1" applyFill="1" applyBorder="1" applyAlignment="1">
      <alignment horizontal="right"/>
    </xf>
    <xf numFmtId="184" fontId="0" fillId="0" borderId="0" xfId="1" applyNumberFormat="1" applyFont="1"/>
    <xf numFmtId="0" fontId="14" fillId="3" borderId="29" xfId="2" applyFont="1" applyFill="1" applyBorder="1"/>
    <xf numFmtId="185" fontId="0" fillId="0" borderId="0" xfId="0" applyNumberFormat="1"/>
    <xf numFmtId="4" fontId="0" fillId="0" borderId="0" xfId="0" applyNumberFormat="1"/>
    <xf numFmtId="0" fontId="129" fillId="0" borderId="0" xfId="0" applyFont="1" applyAlignment="1">
      <alignment horizontal="right" readingOrder="2"/>
    </xf>
    <xf numFmtId="0" fontId="130" fillId="0" borderId="0" xfId="0" applyFont="1"/>
    <xf numFmtId="182" fontId="0" fillId="0" borderId="0" xfId="564" applyNumberFormat="1" applyFont="1"/>
    <xf numFmtId="0" fontId="113" fillId="0" borderId="0" xfId="0" applyFont="1" applyAlignment="1"/>
    <xf numFmtId="0" fontId="110" fillId="0" borderId="0" xfId="0" applyFont="1" applyAlignment="1"/>
    <xf numFmtId="0" fontId="132" fillId="3" borderId="26" xfId="2" applyFont="1" applyFill="1" applyBorder="1"/>
    <xf numFmtId="3" fontId="131" fillId="0" borderId="27" xfId="0" applyNumberFormat="1" applyFont="1" applyBorder="1"/>
    <xf numFmtId="3" fontId="3" fillId="0" borderId="0" xfId="2" applyNumberFormat="1" applyFont="1" applyAlignment="1">
      <alignment horizontal="right"/>
    </xf>
    <xf numFmtId="184" fontId="110" fillId="0" borderId="0" xfId="0" applyNumberFormat="1" applyFont="1"/>
    <xf numFmtId="3" fontId="110" fillId="0" borderId="0" xfId="1" applyNumberFormat="1" applyFont="1"/>
    <xf numFmtId="164" fontId="110" fillId="0" borderId="0" xfId="1" applyNumberFormat="1" applyFont="1"/>
    <xf numFmtId="0" fontId="133" fillId="0" borderId="0" xfId="0" applyFont="1"/>
    <xf numFmtId="3" fontId="134" fillId="0" borderId="27" xfId="0" applyNumberFormat="1" applyFont="1" applyBorder="1"/>
    <xf numFmtId="3" fontId="135" fillId="0" borderId="27" xfId="565" applyNumberFormat="1" applyFont="1" applyBorder="1" applyAlignment="1">
      <alignment horizontal="right"/>
    </xf>
    <xf numFmtId="3" fontId="134" fillId="30" borderId="30" xfId="1" applyNumberFormat="1" applyFont="1" applyFill="1" applyBorder="1"/>
    <xf numFmtId="49" fontId="4" fillId="2" borderId="14" xfId="2" applyNumberFormat="1" applyFont="1" applyFill="1" applyBorder="1" applyAlignment="1">
      <alignment horizontal="right"/>
    </xf>
    <xf numFmtId="0" fontId="136" fillId="2" borderId="26" xfId="2" applyFont="1" applyFill="1" applyBorder="1" applyAlignment="1">
      <alignment wrapText="1"/>
    </xf>
    <xf numFmtId="185" fontId="136" fillId="0" borderId="27" xfId="11" applyNumberFormat="1" applyFont="1" applyFill="1" applyBorder="1"/>
    <xf numFmtId="185" fontId="136" fillId="0" borderId="28" xfId="11" applyNumberFormat="1" applyFont="1" applyFill="1" applyBorder="1"/>
    <xf numFmtId="1" fontId="0" fillId="0" borderId="0" xfId="0" applyNumberFormat="1"/>
    <xf numFmtId="3" fontId="110" fillId="0" borderId="18" xfId="0" applyNumberFormat="1" applyFont="1" applyBorder="1" applyAlignment="1">
      <alignment horizontal="center" vertical="center" wrapText="1" readingOrder="1"/>
    </xf>
    <xf numFmtId="1" fontId="0" fillId="0" borderId="0" xfId="1" applyNumberFormat="1" applyFont="1"/>
    <xf numFmtId="0" fontId="110" fillId="0" borderId="0" xfId="0" applyFont="1" applyAlignment="1">
      <alignment horizontal="right" readingOrder="2"/>
    </xf>
    <xf numFmtId="0" fontId="86" fillId="0" borderId="0" xfId="0" applyFont="1"/>
    <xf numFmtId="0" fontId="0" fillId="0" borderId="0" xfId="0"/>
    <xf numFmtId="0" fontId="113" fillId="0" borderId="0" xfId="0" applyFont="1"/>
    <xf numFmtId="49" fontId="4" fillId="2" borderId="1" xfId="2" applyNumberFormat="1" applyFont="1" applyFill="1" applyBorder="1" applyAlignment="1">
      <alignment horizontal="right"/>
    </xf>
    <xf numFmtId="3" fontId="0" fillId="0" borderId="0" xfId="0" applyNumberFormat="1"/>
    <xf numFmtId="49" fontId="4" fillId="2" borderId="22" xfId="2" applyNumberFormat="1" applyFont="1" applyFill="1" applyBorder="1" applyAlignment="1">
      <alignment horizontal="right"/>
    </xf>
    <xf numFmtId="0" fontId="14" fillId="2" borderId="21" xfId="2" applyFont="1" applyFill="1" applyBorder="1"/>
    <xf numFmtId="0" fontId="14" fillId="2" borderId="26" xfId="2" applyNumberFormat="1" applyFont="1" applyFill="1" applyBorder="1" applyAlignment="1">
      <alignment horizontal="center"/>
    </xf>
    <xf numFmtId="187" fontId="137" fillId="0" borderId="31" xfId="0" applyNumberFormat="1" applyFont="1" applyBorder="1" applyAlignment="1">
      <alignment horizontal="right" vertical="top"/>
    </xf>
    <xf numFmtId="187" fontId="137" fillId="0" borderId="31" xfId="7" applyNumberFormat="1" applyFont="1" applyBorder="1" applyAlignment="1">
      <alignment horizontal="right" vertical="top"/>
    </xf>
    <xf numFmtId="187" fontId="137" fillId="0" borderId="31" xfId="0" applyNumberFormat="1" applyFont="1" applyFill="1" applyBorder="1" applyAlignment="1">
      <alignment horizontal="right" vertical="top"/>
    </xf>
    <xf numFmtId="187" fontId="137" fillId="0" borderId="31" xfId="7" applyNumberFormat="1" applyFont="1" applyFill="1" applyBorder="1" applyAlignment="1">
      <alignment horizontal="right" vertical="top"/>
    </xf>
    <xf numFmtId="187" fontId="110" fillId="0" borderId="0" xfId="0" applyNumberFormat="1" applyFont="1"/>
    <xf numFmtId="3" fontId="14" fillId="0" borderId="27" xfId="2" applyNumberFormat="1" applyFont="1" applyFill="1" applyBorder="1"/>
    <xf numFmtId="0" fontId="14" fillId="0" borderId="23" xfId="2" applyFont="1" applyFill="1" applyBorder="1" applyAlignment="1">
      <alignment wrapText="1"/>
    </xf>
    <xf numFmtId="0" fontId="4" fillId="0" borderId="24" xfId="2" applyFont="1" applyFill="1" applyBorder="1" applyAlignment="1">
      <alignment wrapText="1"/>
    </xf>
    <xf numFmtId="0" fontId="4" fillId="0" borderId="25" xfId="2" applyFont="1" applyFill="1" applyBorder="1" applyAlignment="1">
      <alignment wrapText="1"/>
    </xf>
    <xf numFmtId="0" fontId="14" fillId="0" borderId="21" xfId="2" applyFont="1" applyFill="1" applyBorder="1" applyAlignment="1">
      <alignment wrapText="1"/>
    </xf>
    <xf numFmtId="3" fontId="14" fillId="0" borderId="1" xfId="4" applyNumberFormat="1" applyFont="1" applyFill="1" applyBorder="1"/>
    <xf numFmtId="3" fontId="14" fillId="0" borderId="1" xfId="4" applyNumberFormat="1" applyFont="1" applyFill="1" applyBorder="1" applyAlignment="1">
      <alignment horizontal="right"/>
    </xf>
    <xf numFmtId="9" fontId="110" fillId="0" borderId="22" xfId="8" applyFont="1" applyFill="1" applyBorder="1"/>
    <xf numFmtId="0" fontId="14" fillId="0" borderId="26" xfId="2" applyFont="1" applyFill="1" applyBorder="1" applyAlignment="1">
      <alignment wrapText="1"/>
    </xf>
    <xf numFmtId="3" fontId="14" fillId="0" borderId="27" xfId="4" applyNumberFormat="1" applyFont="1" applyFill="1" applyBorder="1" applyAlignment="1">
      <alignment horizontal="right"/>
    </xf>
    <xf numFmtId="3" fontId="125" fillId="0" borderId="1" xfId="2" applyNumberFormat="1" applyFont="1" applyFill="1" applyBorder="1"/>
    <xf numFmtId="0" fontId="136" fillId="0" borderId="26" xfId="2" applyFont="1" applyFill="1" applyBorder="1" applyAlignment="1">
      <alignment wrapText="1"/>
    </xf>
    <xf numFmtId="0" fontId="123" fillId="0" borderId="0" xfId="2" applyFont="1" applyBorder="1" applyAlignment="1">
      <alignment horizontal="right"/>
    </xf>
    <xf numFmtId="0" fontId="2" fillId="0" borderId="0" xfId="2" applyFont="1" applyAlignment="1">
      <alignment horizontal="right"/>
    </xf>
    <xf numFmtId="3" fontId="123" fillId="0" borderId="0" xfId="2" applyNumberFormat="1" applyFont="1"/>
    <xf numFmtId="3" fontId="2" fillId="0" borderId="0" xfId="2" applyNumberFormat="1" applyFont="1"/>
    <xf numFmtId="10" fontId="110" fillId="0" borderId="0" xfId="1" applyNumberFormat="1" applyFont="1"/>
    <xf numFmtId="3" fontId="138" fillId="0" borderId="1" xfId="1" applyNumberFormat="1" applyFont="1" applyBorder="1"/>
    <xf numFmtId="3" fontId="138" fillId="0" borderId="1" xfId="0" applyNumberFormat="1" applyFont="1" applyBorder="1"/>
    <xf numFmtId="3" fontId="138" fillId="0" borderId="24" xfId="1" applyNumberFormat="1" applyFont="1" applyBorder="1"/>
    <xf numFmtId="3" fontId="138" fillId="0" borderId="27" xfId="1" applyNumberFormat="1" applyFont="1" applyBorder="1"/>
    <xf numFmtId="0" fontId="4" fillId="2" borderId="25" xfId="2" applyFont="1" applyFill="1" applyBorder="1" applyAlignment="1">
      <alignment horizontal="right"/>
    </xf>
    <xf numFmtId="3" fontId="138" fillId="0" borderId="24" xfId="0" applyNumberFormat="1" applyFont="1" applyBorder="1"/>
    <xf numFmtId="3" fontId="138" fillId="0" borderId="27" xfId="0" applyNumberFormat="1" applyFont="1" applyBorder="1"/>
    <xf numFmtId="3" fontId="138" fillId="0" borderId="22" xfId="0" applyNumberFormat="1" applyFont="1" applyBorder="1"/>
    <xf numFmtId="3" fontId="138" fillId="0" borderId="25" xfId="0" applyNumberFormat="1" applyFont="1" applyBorder="1"/>
    <xf numFmtId="3" fontId="138" fillId="0" borderId="28" xfId="0" applyNumberFormat="1" applyFont="1" applyBorder="1"/>
    <xf numFmtId="0" fontId="4" fillId="2" borderId="0" xfId="2" applyFont="1" applyFill="1" applyBorder="1"/>
    <xf numFmtId="49" fontId="139" fillId="2" borderId="29" xfId="2" applyNumberFormat="1" applyFont="1" applyFill="1" applyBorder="1" applyAlignment="1">
      <alignment horizontal="right"/>
    </xf>
    <xf numFmtId="3" fontId="138" fillId="0" borderId="29" xfId="1" applyNumberFormat="1" applyFont="1" applyBorder="1"/>
    <xf numFmtId="3" fontId="139" fillId="0" borderId="1" xfId="2" applyNumberFormat="1" applyFont="1" applyBorder="1" applyAlignment="1">
      <alignment horizontal="right"/>
    </xf>
    <xf numFmtId="3" fontId="140" fillId="0" borderId="1" xfId="2" applyNumberFormat="1" applyFont="1" applyBorder="1" applyAlignment="1">
      <alignment horizontal="right"/>
    </xf>
    <xf numFmtId="3" fontId="140" fillId="0" borderId="27" xfId="2" applyNumberFormat="1" applyFont="1" applyBorder="1" applyAlignment="1">
      <alignment horizontal="right"/>
    </xf>
    <xf numFmtId="0" fontId="139" fillId="2" borderId="24" xfId="2" applyFont="1" applyFill="1" applyBorder="1" applyAlignment="1">
      <alignment horizontal="center"/>
    </xf>
    <xf numFmtId="3" fontId="139" fillId="0" borderId="22" xfId="2" applyNumberFormat="1" applyFont="1" applyBorder="1" applyAlignment="1">
      <alignment horizontal="right"/>
    </xf>
    <xf numFmtId="3" fontId="140" fillId="0" borderId="22" xfId="2" applyNumberFormat="1" applyFont="1" applyBorder="1" applyAlignment="1">
      <alignment horizontal="right"/>
    </xf>
    <xf numFmtId="3" fontId="140" fillId="0" borderId="28" xfId="2" applyNumberFormat="1" applyFont="1" applyBorder="1" applyAlignment="1">
      <alignment horizontal="right"/>
    </xf>
    <xf numFmtId="49" fontId="139" fillId="2" borderId="24" xfId="2" applyNumberFormat="1" applyFont="1" applyFill="1" applyBorder="1" applyAlignment="1">
      <alignment horizontal="center"/>
    </xf>
    <xf numFmtId="0" fontId="140" fillId="0" borderId="0" xfId="0" applyFont="1"/>
    <xf numFmtId="3" fontId="140" fillId="0" borderId="1" xfId="2" applyNumberFormat="1" applyFont="1" applyFill="1" applyBorder="1"/>
    <xf numFmtId="3" fontId="140" fillId="0" borderId="24" xfId="2" applyNumberFormat="1" applyFont="1" applyFill="1" applyBorder="1"/>
    <xf numFmtId="3" fontId="140" fillId="0" borderId="27" xfId="2" applyNumberFormat="1" applyFont="1" applyFill="1" applyBorder="1"/>
    <xf numFmtId="0" fontId="141" fillId="2" borderId="29" xfId="0" applyFont="1" applyFill="1" applyBorder="1"/>
    <xf numFmtId="3" fontId="140" fillId="0" borderId="22" xfId="2" applyNumberFormat="1" applyFont="1" applyFill="1" applyBorder="1"/>
    <xf numFmtId="3" fontId="140" fillId="0" borderId="25" xfId="2" applyNumberFormat="1" applyFont="1" applyFill="1" applyBorder="1"/>
    <xf numFmtId="3" fontId="140" fillId="0" borderId="28" xfId="2" applyNumberFormat="1" applyFont="1" applyFill="1" applyBorder="1"/>
    <xf numFmtId="49" fontId="141" fillId="2" borderId="29" xfId="2" applyNumberFormat="1" applyFont="1" applyFill="1" applyBorder="1" applyAlignment="1">
      <alignment horizontal="right"/>
    </xf>
    <xf numFmtId="3" fontId="139" fillId="0" borderId="24" xfId="2" applyNumberFormat="1" applyFont="1" applyBorder="1" applyAlignment="1">
      <alignment horizontal="right"/>
    </xf>
    <xf numFmtId="3" fontId="139" fillId="0" borderId="27" xfId="2" applyNumberFormat="1" applyFont="1" applyBorder="1" applyAlignment="1">
      <alignment horizontal="right"/>
    </xf>
    <xf numFmtId="0" fontId="139" fillId="2" borderId="32" xfId="2" applyFont="1" applyFill="1" applyBorder="1" applyAlignment="1">
      <alignment horizontal="center"/>
    </xf>
    <xf numFmtId="3" fontId="139" fillId="0" borderId="25" xfId="2" applyNumberFormat="1" applyFont="1" applyBorder="1" applyAlignment="1">
      <alignment horizontal="right"/>
    </xf>
    <xf numFmtId="3" fontId="139" fillId="0" borderId="28" xfId="2" applyNumberFormat="1" applyFont="1" applyBorder="1" applyAlignment="1">
      <alignment horizontal="right"/>
    </xf>
    <xf numFmtId="3" fontId="142" fillId="0" borderId="1" xfId="2" applyNumberFormat="1" applyFont="1" applyFill="1" applyBorder="1" applyAlignment="1">
      <alignment horizontal="right"/>
    </xf>
    <xf numFmtId="3" fontId="142" fillId="0" borderId="24" xfId="2" applyNumberFormat="1" applyFont="1" applyFill="1" applyBorder="1" applyAlignment="1">
      <alignment horizontal="right"/>
    </xf>
    <xf numFmtId="3" fontId="142" fillId="0" borderId="27" xfId="2" applyNumberFormat="1" applyFont="1" applyFill="1" applyBorder="1" applyAlignment="1">
      <alignment horizontal="right"/>
    </xf>
    <xf numFmtId="0" fontId="139" fillId="2" borderId="24" xfId="0" applyFont="1" applyFill="1" applyBorder="1" applyAlignment="1">
      <alignment horizontal="center"/>
    </xf>
    <xf numFmtId="3" fontId="142" fillId="0" borderId="22" xfId="2" applyNumberFormat="1" applyFont="1" applyFill="1" applyBorder="1" applyAlignment="1">
      <alignment horizontal="right"/>
    </xf>
    <xf numFmtId="3" fontId="142" fillId="0" borderId="25" xfId="2" applyNumberFormat="1" applyFont="1" applyFill="1" applyBorder="1" applyAlignment="1">
      <alignment horizontal="right"/>
    </xf>
    <xf numFmtId="3" fontId="142" fillId="0" borderId="28" xfId="2" applyNumberFormat="1" applyFont="1" applyFill="1" applyBorder="1" applyAlignment="1">
      <alignment horizontal="right"/>
    </xf>
    <xf numFmtId="9" fontId="110" fillId="30" borderId="1" xfId="1" applyFont="1" applyFill="1" applyBorder="1" applyAlignment="1">
      <alignment horizontal="center"/>
    </xf>
    <xf numFmtId="0" fontId="14" fillId="2" borderId="3" xfId="2" applyFont="1" applyFill="1" applyBorder="1"/>
    <xf numFmtId="0" fontId="14" fillId="2" borderId="0" xfId="2" applyFont="1" applyFill="1" applyBorder="1"/>
    <xf numFmtId="0" fontId="14" fillId="31" borderId="21" xfId="2" applyFont="1" applyFill="1" applyBorder="1"/>
    <xf numFmtId="49" fontId="4" fillId="2" borderId="29" xfId="2" applyNumberFormat="1" applyFont="1" applyFill="1" applyBorder="1" applyAlignment="1">
      <alignment horizontal="right"/>
    </xf>
    <xf numFmtId="0" fontId="143" fillId="2" borderId="21" xfId="2" applyFont="1" applyFill="1" applyBorder="1"/>
    <xf numFmtId="182" fontId="144" fillId="0" borderId="27" xfId="564" applyNumberFormat="1" applyFont="1" applyBorder="1"/>
    <xf numFmtId="182" fontId="110" fillId="0" borderId="22" xfId="564" applyNumberFormat="1" applyFont="1" applyBorder="1" applyAlignment="1">
      <alignment horizontal="right"/>
    </xf>
    <xf numFmtId="182" fontId="110" fillId="0" borderId="28" xfId="564" applyNumberFormat="1" applyFont="1" applyBorder="1" applyAlignment="1">
      <alignment horizontal="right"/>
    </xf>
    <xf numFmtId="9" fontId="110" fillId="0" borderId="22" xfId="8" applyNumberFormat="1" applyFont="1" applyFill="1" applyBorder="1"/>
    <xf numFmtId="3" fontId="145" fillId="0" borderId="22" xfId="2" applyNumberFormat="1" applyFont="1" applyBorder="1" applyAlignment="1">
      <alignment horizontal="right"/>
    </xf>
    <xf numFmtId="3" fontId="145" fillId="0" borderId="25" xfId="2" applyNumberFormat="1" applyFont="1" applyBorder="1" applyAlignment="1">
      <alignment horizontal="right"/>
    </xf>
    <xf numFmtId="3" fontId="145" fillId="0" borderId="28" xfId="2" applyNumberFormat="1" applyFont="1" applyBorder="1" applyAlignment="1">
      <alignment horizontal="right"/>
    </xf>
    <xf numFmtId="0" fontId="145" fillId="2" borderId="32" xfId="2" applyFont="1" applyFill="1" applyBorder="1" applyAlignment="1">
      <alignment horizontal="center"/>
    </xf>
    <xf numFmtId="0" fontId="86" fillId="0" borderId="0" xfId="0" applyFont="1" applyAlignment="1"/>
    <xf numFmtId="185" fontId="110" fillId="0" borderId="0" xfId="1" applyNumberFormat="1" applyFont="1"/>
    <xf numFmtId="0" fontId="86" fillId="0" borderId="0" xfId="0" applyFont="1" applyAlignment="1">
      <alignment vertical="top"/>
    </xf>
    <xf numFmtId="0" fontId="4" fillId="2" borderId="23" xfId="2" applyFont="1" applyFill="1" applyBorder="1" applyAlignment="1">
      <alignment horizontal="center"/>
    </xf>
    <xf numFmtId="0" fontId="4" fillId="2" borderId="23" xfId="2" applyFont="1" applyFill="1" applyBorder="1" applyAlignment="1">
      <alignment horizontal="center" wrapText="1"/>
    </xf>
    <xf numFmtId="0" fontId="4" fillId="2" borderId="23" xfId="0" applyFont="1" applyFill="1" applyBorder="1" applyAlignment="1">
      <alignment horizontal="right" readingOrder="2"/>
    </xf>
    <xf numFmtId="0" fontId="146" fillId="0" borderId="0" xfId="0" applyFont="1"/>
    <xf numFmtId="0" fontId="14" fillId="2" borderId="26" xfId="0" applyFont="1" applyFill="1" applyBorder="1" applyAlignment="1">
      <alignment horizontal="right" readingOrder="2"/>
    </xf>
    <xf numFmtId="3" fontId="3" fillId="0" borderId="27" xfId="2" applyNumberFormat="1" applyFont="1" applyFill="1" applyBorder="1" applyAlignment="1">
      <alignment horizontal="right"/>
    </xf>
    <xf numFmtId="3" fontId="3" fillId="0" borderId="28" xfId="2" applyNumberFormat="1" applyFont="1" applyFill="1" applyBorder="1" applyAlignment="1">
      <alignment horizontal="right"/>
    </xf>
    <xf numFmtId="0" fontId="14" fillId="3" borderId="27" xfId="2" applyFont="1" applyFill="1" applyBorder="1" applyAlignment="1">
      <alignment horizontal="right" readingOrder="2"/>
    </xf>
    <xf numFmtId="3" fontId="110" fillId="0" borderId="28" xfId="0" applyNumberFormat="1" applyFont="1" applyBorder="1"/>
    <xf numFmtId="3" fontId="110" fillId="0" borderId="29" xfId="1" applyNumberFormat="1" applyFont="1" applyBorder="1"/>
    <xf numFmtId="3" fontId="110" fillId="0" borderId="27" xfId="1" applyNumberFormat="1" applyFont="1" applyBorder="1"/>
    <xf numFmtId="0" fontId="147" fillId="0" borderId="0" xfId="0" applyFont="1" applyAlignment="1">
      <alignment horizontal="justify" vertical="center"/>
    </xf>
    <xf numFmtId="0" fontId="148" fillId="0" borderId="0" xfId="0" applyFont="1" applyAlignment="1">
      <alignment vertical="center"/>
    </xf>
    <xf numFmtId="0" fontId="113" fillId="0" borderId="0" xfId="0" applyFont="1" applyAlignment="1">
      <alignment horizontal="left" readingOrder="2"/>
    </xf>
    <xf numFmtId="0" fontId="149" fillId="29" borderId="33" xfId="0" applyFont="1" applyFill="1" applyBorder="1" applyAlignment="1">
      <alignment horizontal="left" vertical="center" wrapText="1" readingOrder="1"/>
    </xf>
    <xf numFmtId="0" fontId="110" fillId="0" borderId="0" xfId="0" applyFont="1" applyAlignment="1">
      <alignment horizontal="left"/>
    </xf>
    <xf numFmtId="0" fontId="150" fillId="29" borderId="34" xfId="0" applyFont="1" applyFill="1" applyBorder="1" applyAlignment="1">
      <alignment horizontal="left" vertical="center" wrapText="1" readingOrder="1"/>
    </xf>
    <xf numFmtId="0" fontId="151" fillId="0" borderId="34" xfId="0" applyFont="1" applyBorder="1" applyAlignment="1">
      <alignment horizontal="left" vertical="center" wrapText="1" readingOrder="1"/>
    </xf>
    <xf numFmtId="0" fontId="152" fillId="0" borderId="0" xfId="0" applyFont="1" applyAlignment="1">
      <alignment horizontal="left" vertical="center" wrapText="1" readingOrder="1"/>
    </xf>
    <xf numFmtId="0" fontId="151" fillId="0" borderId="0" xfId="0" applyFont="1" applyAlignment="1">
      <alignment horizontal="left" vertical="center" wrapText="1" readingOrder="1"/>
    </xf>
    <xf numFmtId="0" fontId="151" fillId="0" borderId="17" xfId="0" applyFont="1" applyBorder="1" applyAlignment="1">
      <alignment horizontal="left" vertical="center" wrapText="1" readingOrder="1"/>
    </xf>
    <xf numFmtId="0" fontId="151" fillId="0" borderId="19" xfId="0" applyFont="1" applyBorder="1" applyAlignment="1">
      <alignment horizontal="left" vertical="center" wrapText="1" readingOrder="1"/>
    </xf>
    <xf numFmtId="0" fontId="152" fillId="0" borderId="19" xfId="0" applyFont="1" applyBorder="1" applyAlignment="1">
      <alignment horizontal="left" vertical="center" wrapText="1" readingOrder="1"/>
    </xf>
    <xf numFmtId="0" fontId="152" fillId="0" borderId="17" xfId="0" applyFont="1" applyBorder="1" applyAlignment="1">
      <alignment horizontal="left" vertical="center" wrapText="1" readingOrder="1"/>
    </xf>
    <xf numFmtId="0" fontId="150" fillId="29" borderId="18" xfId="0" applyFont="1" applyFill="1" applyBorder="1" applyAlignment="1">
      <alignment horizontal="left" vertical="center" wrapText="1" readingOrder="1"/>
    </xf>
    <xf numFmtId="0" fontId="153" fillId="29" borderId="17" xfId="0" applyFont="1" applyFill="1" applyBorder="1" applyAlignment="1">
      <alignment horizontal="left" vertical="center" wrapText="1" readingOrder="1"/>
    </xf>
  </cellXfs>
  <cellStyles count="684">
    <cellStyle name="20% - Accent1" xfId="495"/>
    <cellStyle name="20% - Accent2" xfId="540"/>
    <cellStyle name="20% - Accent3" xfId="536"/>
    <cellStyle name="20% - Accent4" xfId="502"/>
    <cellStyle name="20% - Accent5" xfId="448"/>
    <cellStyle name="20% - Accent6" xfId="541"/>
    <cellStyle name="20% - akcent 1" xfId="19"/>
    <cellStyle name="20% - akcent 2" xfId="20"/>
    <cellStyle name="20% - akcent 3" xfId="21"/>
    <cellStyle name="20% - akcent 4" xfId="22"/>
    <cellStyle name="20% - akcent 5" xfId="23"/>
    <cellStyle name="20% - akcent 6" xfId="24"/>
    <cellStyle name="20% - Ênfase1" xfId="25"/>
    <cellStyle name="20% - Ênfase1 2" xfId="26"/>
    <cellStyle name="20% - Ênfase2" xfId="27"/>
    <cellStyle name="20% - Ênfase2 2" xfId="28"/>
    <cellStyle name="20% - Ênfase3" xfId="29"/>
    <cellStyle name="20% - Ênfase3 2" xfId="30"/>
    <cellStyle name="20% - Ênfase4" xfId="31"/>
    <cellStyle name="20% - Ênfase4 2" xfId="32"/>
    <cellStyle name="20% - Ênfase5" xfId="33"/>
    <cellStyle name="20% - Ênfase5 2" xfId="34"/>
    <cellStyle name="20% - Ênfase6" xfId="35"/>
    <cellStyle name="20% - Ênfase6 2" xfId="36"/>
    <cellStyle name="20% - הדגשה1 2" xfId="37"/>
    <cellStyle name="20% - הדגשה2 2" xfId="38"/>
    <cellStyle name="20% - הדגשה3 2" xfId="39"/>
    <cellStyle name="20% - הדגשה4 2" xfId="40"/>
    <cellStyle name="20% - הדגשה5 2" xfId="41"/>
    <cellStyle name="20% - הדגשה6 2" xfId="42"/>
    <cellStyle name="40% - Accent1" xfId="499"/>
    <cellStyle name="40% - Accent2" xfId="515"/>
    <cellStyle name="40% - Accent3" xfId="528"/>
    <cellStyle name="40% - Accent4" xfId="534"/>
    <cellStyle name="40% - Accent5" xfId="446"/>
    <cellStyle name="40% - Accent6" xfId="497"/>
    <cellStyle name="40% - akcent 1" xfId="43"/>
    <cellStyle name="40% - akcent 2" xfId="44"/>
    <cellStyle name="40% - akcent 3" xfId="45"/>
    <cellStyle name="40% - akcent 4" xfId="46"/>
    <cellStyle name="40% - akcent 5" xfId="47"/>
    <cellStyle name="40% - akcent 6" xfId="48"/>
    <cellStyle name="40% - Ênfase1" xfId="49"/>
    <cellStyle name="40% - Ênfase1 2" xfId="50"/>
    <cellStyle name="40% - Ênfase2" xfId="51"/>
    <cellStyle name="40% - Ênfase2 2" xfId="52"/>
    <cellStyle name="40% - Ênfase3" xfId="53"/>
    <cellStyle name="40% - Ênfase3 2" xfId="54"/>
    <cellStyle name="40% - Ênfase4" xfId="55"/>
    <cellStyle name="40% - Ênfase4 2" xfId="56"/>
    <cellStyle name="40% - Ênfase5" xfId="57"/>
    <cellStyle name="40% - Ênfase5 2" xfId="58"/>
    <cellStyle name="40% - Ênfase6" xfId="59"/>
    <cellStyle name="40% - Ênfase6 2" xfId="60"/>
    <cellStyle name="40% - הדגשה1 2" xfId="61"/>
    <cellStyle name="40% - הדגשה2 2" xfId="62"/>
    <cellStyle name="40% - הדגשה3 2" xfId="63"/>
    <cellStyle name="40% - הדגשה4 2" xfId="64"/>
    <cellStyle name="40% - הדגשה5 2" xfId="65"/>
    <cellStyle name="40% - הדגשה6 2" xfId="66"/>
    <cellStyle name="60% - Accent1" xfId="516"/>
    <cellStyle name="60% - Accent2" xfId="504"/>
    <cellStyle name="60% - Accent3" xfId="500"/>
    <cellStyle name="60% - Accent4" xfId="537"/>
    <cellStyle name="60% - Accent5" xfId="519"/>
    <cellStyle name="60% - Accent6" xfId="496"/>
    <cellStyle name="60% - akcent 1" xfId="67"/>
    <cellStyle name="60% - akcent 2" xfId="68"/>
    <cellStyle name="60% - akcent 3" xfId="69"/>
    <cellStyle name="60% - akcent 4" xfId="70"/>
    <cellStyle name="60% - akcent 5" xfId="71"/>
    <cellStyle name="60% - akcent 6" xfId="72"/>
    <cellStyle name="60% - Ênfase1" xfId="73"/>
    <cellStyle name="60% - Ênfase1 2" xfId="74"/>
    <cellStyle name="60% - Ênfase2" xfId="75"/>
    <cellStyle name="60% - Ênfase2 2" xfId="76"/>
    <cellStyle name="60% - Ênfase3" xfId="77"/>
    <cellStyle name="60% - Ênfase3 2" xfId="78"/>
    <cellStyle name="60% - Ênfase4" xfId="79"/>
    <cellStyle name="60% - Ênfase4 2" xfId="80"/>
    <cellStyle name="60% - Ênfase5" xfId="81"/>
    <cellStyle name="60% - Ênfase5 2" xfId="82"/>
    <cellStyle name="60% - Ênfase6" xfId="83"/>
    <cellStyle name="60% - Ênfase6 2" xfId="84"/>
    <cellStyle name="60% - הדגשה1 2" xfId="85"/>
    <cellStyle name="60% - הדגשה2 2" xfId="86"/>
    <cellStyle name="60% - הדגשה3 2" xfId="87"/>
    <cellStyle name="60% - הדגשה4 2" xfId="88"/>
    <cellStyle name="60% - הדגשה5 2" xfId="89"/>
    <cellStyle name="60% - הדגשה6 2" xfId="90"/>
    <cellStyle name="Accent1" xfId="532"/>
    <cellStyle name="Accent2" xfId="514"/>
    <cellStyle name="Accent3" xfId="459"/>
    <cellStyle name="Accent4" xfId="508"/>
    <cellStyle name="Accent5" xfId="453"/>
    <cellStyle name="Accent6" xfId="443"/>
    <cellStyle name="Accounting" xfId="91"/>
    <cellStyle name="Akcent 1" xfId="92"/>
    <cellStyle name="Akcent 2" xfId="93"/>
    <cellStyle name="Akcent 3" xfId="94"/>
    <cellStyle name="Akcent 4" xfId="95"/>
    <cellStyle name="Akcent 5" xfId="96"/>
    <cellStyle name="Akcent 6" xfId="97"/>
    <cellStyle name="Bad" xfId="526"/>
    <cellStyle name="Binlik Ayracı_Sayfa1" xfId="98"/>
    <cellStyle name="Bom" xfId="99"/>
    <cellStyle name="Bom 2" xfId="100"/>
    <cellStyle name="Calculation" xfId="507"/>
    <cellStyle name="Cálculo" xfId="101"/>
    <cellStyle name="Cálculo 2" xfId="102"/>
    <cellStyle name="Célula de Verificação" xfId="103"/>
    <cellStyle name="Célula de Verificação 2" xfId="104"/>
    <cellStyle name="Célula Vinculada" xfId="105"/>
    <cellStyle name="Célula Vinculada 2" xfId="106"/>
    <cellStyle name="Check Cell" xfId="458"/>
    <cellStyle name="Comma" xfId="564" builtinId="3"/>
    <cellStyle name="Comma [0] 2" xfId="107"/>
    <cellStyle name="Comma [0] 2 2" xfId="471"/>
    <cellStyle name="Comma [0] 2 2 2" xfId="624"/>
    <cellStyle name="Comma [0] 2 3" xfId="578"/>
    <cellStyle name="Comma 0" xfId="108"/>
    <cellStyle name="Comma 10" xfId="109"/>
    <cellStyle name="Comma 10 2" xfId="472"/>
    <cellStyle name="Comma 10 2 2" xfId="625"/>
    <cellStyle name="Comma 10 3" xfId="579"/>
    <cellStyle name="Comma 11" xfId="13"/>
    <cellStyle name="Comma 11 2" xfId="110"/>
    <cellStyle name="Comma 11 2 2" xfId="580"/>
    <cellStyle name="Comma 11 3" xfId="470"/>
    <cellStyle name="Comma 11 3 2" xfId="623"/>
    <cellStyle name="Comma 11 4" xfId="576"/>
    <cellStyle name="Comma 12" xfId="111"/>
    <cellStyle name="Comma 12 2" xfId="112"/>
    <cellStyle name="Comma 12 2 2" xfId="474"/>
    <cellStyle name="Comma 12 2 2 2" xfId="627"/>
    <cellStyle name="Comma 12 2 3" xfId="582"/>
    <cellStyle name="Comma 12 3" xfId="473"/>
    <cellStyle name="Comma 12 3 2" xfId="626"/>
    <cellStyle name="Comma 12 4" xfId="581"/>
    <cellStyle name="Comma 13" xfId="113"/>
    <cellStyle name="Comma 13 2" xfId="475"/>
    <cellStyle name="Comma 13 2 2" xfId="628"/>
    <cellStyle name="Comma 13 3" xfId="583"/>
    <cellStyle name="Comma 14" xfId="114"/>
    <cellStyle name="Comma 14 2" xfId="476"/>
    <cellStyle name="Comma 14 2 2" xfId="629"/>
    <cellStyle name="Comma 14 3" xfId="584"/>
    <cellStyle name="Comma 15" xfId="115"/>
    <cellStyle name="Comma 15 2" xfId="477"/>
    <cellStyle name="Comma 15 2 2" xfId="630"/>
    <cellStyle name="Comma 15 3" xfId="585"/>
    <cellStyle name="Comma 16" xfId="116"/>
    <cellStyle name="Comma 16 2" xfId="478"/>
    <cellStyle name="Comma 16 2 2" xfId="631"/>
    <cellStyle name="Comma 16 3" xfId="586"/>
    <cellStyle name="Comma 17" xfId="428"/>
    <cellStyle name="Comma 17 2" xfId="599"/>
    <cellStyle name="Comma 18" xfId="432"/>
    <cellStyle name="Comma 18 2" xfId="600"/>
    <cellStyle name="Comma 19" xfId="440"/>
    <cellStyle name="Comma 19 2" xfId="607"/>
    <cellStyle name="Comma 2" xfId="5"/>
    <cellStyle name="Comma 2 10" xfId="117"/>
    <cellStyle name="Comma 2 11" xfId="118"/>
    <cellStyle name="Comma 2 12" xfId="119"/>
    <cellStyle name="Comma 2 13" xfId="120"/>
    <cellStyle name="Comma 2 14" xfId="121"/>
    <cellStyle name="Comma 2 15" xfId="16"/>
    <cellStyle name="Comma 2 16" xfId="15"/>
    <cellStyle name="Comma 2 16 2" xfId="577"/>
    <cellStyle name="Comma 2 17" xfId="465"/>
    <cellStyle name="Comma 2 17 2" xfId="621"/>
    <cellStyle name="Comma 2 18" xfId="575"/>
    <cellStyle name="Comma 2 2" xfId="122"/>
    <cellStyle name="Comma 2 2 2" xfId="123"/>
    <cellStyle name="Comma 2 2 3" xfId="124"/>
    <cellStyle name="Comma 2 2 3 2" xfId="479"/>
    <cellStyle name="Comma 2 2 3 2 2" xfId="632"/>
    <cellStyle name="Comma 2 2 3 3" xfId="587"/>
    <cellStyle name="Comma 2 2 4" xfId="125"/>
    <cellStyle name="Comma 2 2_Yuval Remarks - Budget 10-11 vs 11-12" xfId="126"/>
    <cellStyle name="Comma 2 3" xfId="127"/>
    <cellStyle name="Comma 2 4" xfId="128"/>
    <cellStyle name="Comma 2 5" xfId="129"/>
    <cellStyle name="Comma 2 6" xfId="130"/>
    <cellStyle name="Comma 2 7" xfId="131"/>
    <cellStyle name="Comma 2 8" xfId="132"/>
    <cellStyle name="Comma 2 9" xfId="133"/>
    <cellStyle name="Comma 2_BU Staff Budget 2010-11 draft working file" xfId="134"/>
    <cellStyle name="Comma 20" xfId="439"/>
    <cellStyle name="Comma 20 2" xfId="606"/>
    <cellStyle name="Comma 21" xfId="442"/>
    <cellStyle name="Comma 21 2" xfId="609"/>
    <cellStyle name="Comma 22" xfId="441"/>
    <cellStyle name="Comma 22 2" xfId="608"/>
    <cellStyle name="Comma 23" xfId="469"/>
    <cellStyle name="Comma 23 2" xfId="622"/>
    <cellStyle name="Comma 24" xfId="462"/>
    <cellStyle name="Comma 24 2" xfId="619"/>
    <cellStyle name="Comma 25" xfId="433"/>
    <cellStyle name="Comma 25 2" xfId="601"/>
    <cellStyle name="Comma 26" xfId="434"/>
    <cellStyle name="Comma 26 2" xfId="602"/>
    <cellStyle name="Comma 27" xfId="509"/>
    <cellStyle name="Comma 27 2" xfId="648"/>
    <cellStyle name="Comma 28" xfId="444"/>
    <cellStyle name="Comma 28 2" xfId="610"/>
    <cellStyle name="Comma 29" xfId="505"/>
    <cellStyle name="Comma 29 2" xfId="646"/>
    <cellStyle name="Comma 3" xfId="135"/>
    <cellStyle name="Comma 3 2" xfId="136"/>
    <cellStyle name="Comma 3 2 2" xfId="137"/>
    <cellStyle name="Comma 3 2 2 2" xfId="480"/>
    <cellStyle name="Comma 3 2 2 2 2" xfId="633"/>
    <cellStyle name="Comma 3 2 2 3" xfId="588"/>
    <cellStyle name="Comma 3 3" xfId="138"/>
    <cellStyle name="Comma 3 3 2" xfId="139"/>
    <cellStyle name="Comma 3 3 2 2" xfId="482"/>
    <cellStyle name="Comma 3 3 2 2 2" xfId="635"/>
    <cellStyle name="Comma 3 3 2 3" xfId="590"/>
    <cellStyle name="Comma 3 3 3" xfId="140"/>
    <cellStyle name="Comma 3 3 3 2" xfId="483"/>
    <cellStyle name="Comma 3 3 3 2 2" xfId="636"/>
    <cellStyle name="Comma 3 3 3 3" xfId="591"/>
    <cellStyle name="Comma 3 3 4" xfId="141"/>
    <cellStyle name="Comma 3 3 4 2" xfId="484"/>
    <cellStyle name="Comma 3 3 4 2 2" xfId="637"/>
    <cellStyle name="Comma 3 3 4 3" xfId="592"/>
    <cellStyle name="Comma 3 3 5" xfId="481"/>
    <cellStyle name="Comma 3 3 5 2" xfId="634"/>
    <cellStyle name="Comma 3 3 6" xfId="589"/>
    <cellStyle name="Comma 3 4" xfId="142"/>
    <cellStyle name="Comma 3 4 2" xfId="485"/>
    <cellStyle name="Comma 3 4 2 2" xfId="638"/>
    <cellStyle name="Comma 3 4 3" xfId="593"/>
    <cellStyle name="Comma 30" xfId="512"/>
    <cellStyle name="Comma 30 2" xfId="650"/>
    <cellStyle name="Comma 31" xfId="437"/>
    <cellStyle name="Comma 31 2" xfId="605"/>
    <cellStyle name="Comma 32" xfId="510"/>
    <cellStyle name="Comma 32 2" xfId="649"/>
    <cellStyle name="Comma 33" xfId="530"/>
    <cellStyle name="Comma 33 2" xfId="660"/>
    <cellStyle name="Comma 34" xfId="491"/>
    <cellStyle name="Comma 34 2" xfId="644"/>
    <cellStyle name="Comma 35" xfId="522"/>
    <cellStyle name="Comma 35 2" xfId="655"/>
    <cellStyle name="Comma 36" xfId="454"/>
    <cellStyle name="Comma 36 2" xfId="615"/>
    <cellStyle name="Comma 37" xfId="518"/>
    <cellStyle name="Comma 37 2" xfId="653"/>
    <cellStyle name="Comma 38" xfId="533"/>
    <cellStyle name="Comma 38 2" xfId="661"/>
    <cellStyle name="Comma 39" xfId="503"/>
    <cellStyle name="Comma 39 2" xfId="645"/>
    <cellStyle name="Comma 4" xfId="143"/>
    <cellStyle name="Comma 4 2" xfId="144"/>
    <cellStyle name="Comma 40" xfId="525"/>
    <cellStyle name="Comma 40 2" xfId="658"/>
    <cellStyle name="Comma 41" xfId="463"/>
    <cellStyle name="Comma 41 2" xfId="620"/>
    <cellStyle name="Comma 42" xfId="520"/>
    <cellStyle name="Comma 42 2" xfId="654"/>
    <cellStyle name="Comma 43" xfId="452"/>
    <cellStyle name="Comma 43 2" xfId="614"/>
    <cellStyle name="Comma 44" xfId="523"/>
    <cellStyle name="Comma 44 2" xfId="656"/>
    <cellStyle name="Comma 45" xfId="447"/>
    <cellStyle name="Comma 45 2" xfId="611"/>
    <cellStyle name="Comma 46" xfId="461"/>
    <cellStyle name="Comma 46 2" xfId="618"/>
    <cellStyle name="Comma 47" xfId="451"/>
    <cellStyle name="Comma 47 2" xfId="613"/>
    <cellStyle name="Comma 48" xfId="524"/>
    <cellStyle name="Comma 48 2" xfId="657"/>
    <cellStyle name="Comma 49" xfId="538"/>
    <cellStyle name="Comma 49 2" xfId="662"/>
    <cellStyle name="Comma 5" xfId="17"/>
    <cellStyle name="Comma 5 2" xfId="145"/>
    <cellStyle name="Comma 50" xfId="529"/>
    <cellStyle name="Comma 50 2" xfId="659"/>
    <cellStyle name="Comma 51" xfId="436"/>
    <cellStyle name="Comma 51 2" xfId="604"/>
    <cellStyle name="Comma 52" xfId="460"/>
    <cellStyle name="Comma 52 2" xfId="617"/>
    <cellStyle name="Comma 53" xfId="435"/>
    <cellStyle name="Comma 53 2" xfId="603"/>
    <cellStyle name="Comma 54" xfId="449"/>
    <cellStyle name="Comma 54 2" xfId="612"/>
    <cellStyle name="Comma 55" xfId="506"/>
    <cellStyle name="Comma 55 2" xfId="647"/>
    <cellStyle name="Comma 56" xfId="513"/>
    <cellStyle name="Comma 56 2" xfId="651"/>
    <cellStyle name="Comma 57" xfId="550"/>
    <cellStyle name="Comma 57 2" xfId="667"/>
    <cellStyle name="Comma 58" xfId="546"/>
    <cellStyle name="Comma 58 2" xfId="664"/>
    <cellStyle name="Comma 59" xfId="547"/>
    <cellStyle name="Comma 59 2" xfId="665"/>
    <cellStyle name="Comma 6" xfId="146"/>
    <cellStyle name="Comma 6 2" xfId="486"/>
    <cellStyle name="Comma 6 2 2" xfId="639"/>
    <cellStyle name="Comma 6 3" xfId="594"/>
    <cellStyle name="Comma 60" xfId="557"/>
    <cellStyle name="Comma 60 2" xfId="674"/>
    <cellStyle name="Comma 61" xfId="551"/>
    <cellStyle name="Comma 61 2" xfId="668"/>
    <cellStyle name="Comma 62" xfId="555"/>
    <cellStyle name="Comma 62 2" xfId="672"/>
    <cellStyle name="Comma 63" xfId="558"/>
    <cellStyle name="Comma 63 2" xfId="675"/>
    <cellStyle name="Comma 64" xfId="561"/>
    <cellStyle name="Comma 64 2" xfId="678"/>
    <cellStyle name="Comma 65" xfId="559"/>
    <cellStyle name="Comma 65 2" xfId="676"/>
    <cellStyle name="Comma 66" xfId="554"/>
    <cellStyle name="Comma 66 2" xfId="671"/>
    <cellStyle name="Comma 67" xfId="552"/>
    <cellStyle name="Comma 67 2" xfId="669"/>
    <cellStyle name="Comma 68" xfId="563"/>
    <cellStyle name="Comma 68 2" xfId="680"/>
    <cellStyle name="Comma 69" xfId="562"/>
    <cellStyle name="Comma 69 2" xfId="679"/>
    <cellStyle name="Comma 7" xfId="147"/>
    <cellStyle name="Comma 7 2" xfId="487"/>
    <cellStyle name="Comma 7 2 2" xfId="640"/>
    <cellStyle name="Comma 7 3" xfId="595"/>
    <cellStyle name="Comma 70" xfId="569"/>
    <cellStyle name="Comma 71" xfId="570"/>
    <cellStyle name="Comma 72" xfId="571"/>
    <cellStyle name="Comma 73" xfId="572"/>
    <cellStyle name="Comma 74" xfId="573"/>
    <cellStyle name="Comma 75" xfId="574"/>
    <cellStyle name="Comma 76" xfId="681"/>
    <cellStyle name="Comma 77" xfId="683"/>
    <cellStyle name="Comma 78" xfId="682"/>
    <cellStyle name="Comma 8" xfId="148"/>
    <cellStyle name="Comma 8 2" xfId="488"/>
    <cellStyle name="Comma 8 2 2" xfId="641"/>
    <cellStyle name="Comma 8 3" xfId="596"/>
    <cellStyle name="Comma 9" xfId="149"/>
    <cellStyle name="Comma 9 2" xfId="489"/>
    <cellStyle name="Comma 9 2 2" xfId="642"/>
    <cellStyle name="Comma 9 3" xfId="597"/>
    <cellStyle name="Comma0" xfId="150"/>
    <cellStyle name="Currency 0" xfId="151"/>
    <cellStyle name="Currency 2" xfId="152"/>
    <cellStyle name="Currency 2 2" xfId="153"/>
    <cellStyle name="Currency 2 2 2" xfId="490"/>
    <cellStyle name="Currency 2 2 2 2" xfId="643"/>
    <cellStyle name="Currency 2 2 3" xfId="598"/>
    <cellStyle name="Currency0" xfId="154"/>
    <cellStyle name="Dane wejściowe" xfId="155"/>
    <cellStyle name="Dane wyjściowe" xfId="156"/>
    <cellStyle name="Date" xfId="157"/>
    <cellStyle name="Date Aligned" xfId="158"/>
    <cellStyle name="Date_מפקחים ומנהל ירקות" xfId="159"/>
    <cellStyle name="Dobre" xfId="160"/>
    <cellStyle name="Dotted Line" xfId="161"/>
    <cellStyle name="Ênfase1" xfId="162"/>
    <cellStyle name="Ênfase1 2" xfId="163"/>
    <cellStyle name="Ênfase2" xfId="164"/>
    <cellStyle name="Ênfase2 2" xfId="165"/>
    <cellStyle name="Ênfase3" xfId="166"/>
    <cellStyle name="Ênfase3 2" xfId="167"/>
    <cellStyle name="Ênfase4" xfId="168"/>
    <cellStyle name="Ênfase4 2" xfId="169"/>
    <cellStyle name="Ênfase5" xfId="170"/>
    <cellStyle name="Ênfase5 2" xfId="171"/>
    <cellStyle name="Ênfase6" xfId="172"/>
    <cellStyle name="Ênfase6 2" xfId="173"/>
    <cellStyle name="Entrada" xfId="174"/>
    <cellStyle name="Entrada 2" xfId="175"/>
    <cellStyle name="Euro" xfId="176"/>
    <cellStyle name="Explanatory Text" xfId="543"/>
    <cellStyle name="F2" xfId="177"/>
    <cellStyle name="F3" xfId="178"/>
    <cellStyle name="F4" xfId="179"/>
    <cellStyle name="F5" xfId="180"/>
    <cellStyle name="F6" xfId="181"/>
    <cellStyle name="F7" xfId="182"/>
    <cellStyle name="F8" xfId="183"/>
    <cellStyle name="Fixed" xfId="184"/>
    <cellStyle name="Footnote" xfId="185"/>
    <cellStyle name="Good" xfId="501"/>
    <cellStyle name="Hard Percent" xfId="186"/>
    <cellStyle name="Header" xfId="187"/>
    <cellStyle name="Heading 1" xfId="438"/>
    <cellStyle name="Heading 2" xfId="498"/>
    <cellStyle name="Heading 3" xfId="456"/>
    <cellStyle name="Heading 4" xfId="445"/>
    <cellStyle name="HEADING1" xfId="188"/>
    <cellStyle name="HEADING2" xfId="189"/>
    <cellStyle name="Incorreto" xfId="190"/>
    <cellStyle name="Incorreto 2" xfId="191"/>
    <cellStyle name="Input" xfId="511"/>
    <cellStyle name="Komórka połączona" xfId="192"/>
    <cellStyle name="Komórka zaznaczona" xfId="193"/>
    <cellStyle name="Linked Cell" xfId="542"/>
    <cellStyle name="Millares 2" xfId="194"/>
    <cellStyle name="Milliers 2" xfId="195"/>
    <cellStyle name="MS_English" xfId="196"/>
    <cellStyle name="Multiple" xfId="197"/>
    <cellStyle name="Nagłówek 1" xfId="198"/>
    <cellStyle name="Nagłówek 2" xfId="199"/>
    <cellStyle name="Nagłówek 3" xfId="200"/>
    <cellStyle name="Nagłówek 4" xfId="201"/>
    <cellStyle name="Neutra" xfId="202"/>
    <cellStyle name="Neutra 2" xfId="203"/>
    <cellStyle name="Neutral" xfId="535"/>
    <cellStyle name="Neutralne" xfId="204"/>
    <cellStyle name="Normal" xfId="0" builtinId="0"/>
    <cellStyle name="Normal 10" xfId="205"/>
    <cellStyle name="Normal 11" xfId="206"/>
    <cellStyle name="Normal 11 2" xfId="207"/>
    <cellStyle name="Normal 11 3" xfId="208"/>
    <cellStyle name="Normal 12" xfId="209"/>
    <cellStyle name="Normal 13" xfId="210"/>
    <cellStyle name="Normal 13 2" xfId="211"/>
    <cellStyle name="Normal 14" xfId="212"/>
    <cellStyle name="Normal 15" xfId="213"/>
    <cellStyle name="Normal 15 2" xfId="214"/>
    <cellStyle name="Normal 16" xfId="215"/>
    <cellStyle name="Normal 17" xfId="216"/>
    <cellStyle name="Normal 18" xfId="217"/>
    <cellStyle name="Normal 19" xfId="218"/>
    <cellStyle name="Normal 2" xfId="4"/>
    <cellStyle name="Normal 2 10" xfId="219"/>
    <cellStyle name="Normal 2 11" xfId="220"/>
    <cellStyle name="Normal 2 12" xfId="221"/>
    <cellStyle name="Normal 2 13" xfId="222"/>
    <cellStyle name="Normal 2 14" xfId="223"/>
    <cellStyle name="Normal 2 15" xfId="224"/>
    <cellStyle name="Normal 2 16" xfId="225"/>
    <cellStyle name="Normal 2 17" xfId="226"/>
    <cellStyle name="Normal 2 18" xfId="227"/>
    <cellStyle name="Normal 2 19" xfId="228"/>
    <cellStyle name="Normal 2 2" xfId="7"/>
    <cellStyle name="Normal 2 2 10" xfId="230"/>
    <cellStyle name="Normal 2 2 11" xfId="231"/>
    <cellStyle name="Normal 2 2 12" xfId="232"/>
    <cellStyle name="Normal 2 2 13" xfId="233"/>
    <cellStyle name="Normal 2 2 14" xfId="234"/>
    <cellStyle name="Normal 2 2 15" xfId="235"/>
    <cellStyle name="Normal 2 2 16" xfId="236"/>
    <cellStyle name="Normal 2 2 17" xfId="237"/>
    <cellStyle name="Normal 2 2 18" xfId="238"/>
    <cellStyle name="Normal 2 2 19" xfId="239"/>
    <cellStyle name="Normal 2 2 2" xfId="240"/>
    <cellStyle name="Normal 2 2 20" xfId="241"/>
    <cellStyle name="Normal 2 2 21" xfId="242"/>
    <cellStyle name="Normal 2 2 22" xfId="243"/>
    <cellStyle name="Normal 2 2 23" xfId="244"/>
    <cellStyle name="Normal 2 2 24" xfId="245"/>
    <cellStyle name="Normal 2 2 25" xfId="246"/>
    <cellStyle name="Normal 2 2 26" xfId="247"/>
    <cellStyle name="Normal 2 2 27" xfId="248"/>
    <cellStyle name="Normal 2 2 28" xfId="249"/>
    <cellStyle name="Normal 2 2 29" xfId="250"/>
    <cellStyle name="Normal 2 2 3" xfId="251"/>
    <cellStyle name="Normal 2 2 30" xfId="252"/>
    <cellStyle name="Normal 2 2 31" xfId="253"/>
    <cellStyle name="Normal 2 2 32" xfId="254"/>
    <cellStyle name="Normal 2 2 33" xfId="255"/>
    <cellStyle name="Normal 2 2 34" xfId="229"/>
    <cellStyle name="Normal 2 2 35" xfId="466"/>
    <cellStyle name="Normal 2 2 4" xfId="256"/>
    <cellStyle name="Normal 2 2 5" xfId="257"/>
    <cellStyle name="Normal 2 2 6" xfId="258"/>
    <cellStyle name="Normal 2 2 7" xfId="259"/>
    <cellStyle name="Normal 2 2 8" xfId="260"/>
    <cellStyle name="Normal 2 2 9" xfId="261"/>
    <cellStyle name="Normal 2 2_BU Staff Budget 2010-11 draft working file" xfId="262"/>
    <cellStyle name="Normal 2 20" xfId="263"/>
    <cellStyle name="Normal 2 21" xfId="264"/>
    <cellStyle name="Normal 2 22" xfId="265"/>
    <cellStyle name="Normal 2 23" xfId="266"/>
    <cellStyle name="Normal 2 23 2" xfId="12"/>
    <cellStyle name="Normal 2 24" xfId="267"/>
    <cellStyle name="Normal 2 25" xfId="268"/>
    <cellStyle name="Normal 2 26" xfId="464"/>
    <cellStyle name="Normal 2 27" xfId="531"/>
    <cellStyle name="Normal 2 28" xfId="545"/>
    <cellStyle name="Normal 2 29" xfId="548"/>
    <cellStyle name="Normal 2 3" xfId="6"/>
    <cellStyle name="Normal 2 3 10" xfId="269"/>
    <cellStyle name="Normal 2 3 11" xfId="270"/>
    <cellStyle name="Normal 2 3 12" xfId="271"/>
    <cellStyle name="Normal 2 3 13" xfId="272"/>
    <cellStyle name="Normal 2 3 14" xfId="273"/>
    <cellStyle name="Normal 2 3 15" xfId="274"/>
    <cellStyle name="Normal 2 3 16" xfId="275"/>
    <cellStyle name="Normal 2 3 17" xfId="276"/>
    <cellStyle name="Normal 2 3 18" xfId="277"/>
    <cellStyle name="Normal 2 3 19" xfId="278"/>
    <cellStyle name="Normal 2 3 2" xfId="279"/>
    <cellStyle name="Normal 2 3 20" xfId="280"/>
    <cellStyle name="Normal 2 3 21" xfId="281"/>
    <cellStyle name="Normal 2 3 22" xfId="282"/>
    <cellStyle name="Normal 2 3 23" xfId="283"/>
    <cellStyle name="Normal 2 3 24" xfId="284"/>
    <cellStyle name="Normal 2 3 25" xfId="285"/>
    <cellStyle name="Normal 2 3 26" xfId="286"/>
    <cellStyle name="Normal 2 3 27" xfId="287"/>
    <cellStyle name="Normal 2 3 28" xfId="288"/>
    <cellStyle name="Normal 2 3 29" xfId="289"/>
    <cellStyle name="Normal 2 3 3" xfId="290"/>
    <cellStyle name="Normal 2 3 30" xfId="291"/>
    <cellStyle name="Normal 2 3 31" xfId="292"/>
    <cellStyle name="Normal 2 3 32" xfId="293"/>
    <cellStyle name="Normal 2 3 33" xfId="294"/>
    <cellStyle name="Normal 2 3 34" xfId="295"/>
    <cellStyle name="Normal 2 3 4" xfId="296"/>
    <cellStyle name="Normal 2 3 5" xfId="297"/>
    <cellStyle name="Normal 2 3 6" xfId="298"/>
    <cellStyle name="Normal 2 3 7" xfId="299"/>
    <cellStyle name="Normal 2 3 8" xfId="300"/>
    <cellStyle name="Normal 2 3 9" xfId="301"/>
    <cellStyle name="Normal 2 4" xfId="302"/>
    <cellStyle name="Normal 2 5" xfId="303"/>
    <cellStyle name="Normal 2 6" xfId="304"/>
    <cellStyle name="Normal 2 7" xfId="305"/>
    <cellStyle name="Normal 2 8" xfId="306"/>
    <cellStyle name="Normal 2 9" xfId="307"/>
    <cellStyle name="Normal 2_BU Staff Budget 2010-11 draft working file" xfId="308"/>
    <cellStyle name="Normal 20" xfId="11"/>
    <cellStyle name="Normal 20 2" xfId="468"/>
    <cellStyle name="Normal 21" xfId="309"/>
    <cellStyle name="Normal 22" xfId="310"/>
    <cellStyle name="Normal 23" xfId="311"/>
    <cellStyle name="Normal 24" xfId="312"/>
    <cellStyle name="Normal 25" xfId="313"/>
    <cellStyle name="Normal 26" xfId="314"/>
    <cellStyle name="Normal 27" xfId="315"/>
    <cellStyle name="Normal 28" xfId="316"/>
    <cellStyle name="Normal 29" xfId="317"/>
    <cellStyle name="Normal 3" xfId="2"/>
    <cellStyle name="Normal 3 2" xfId="18"/>
    <cellStyle name="Normal 3 2 2" xfId="318"/>
    <cellStyle name="Normal 3 2 3" xfId="319"/>
    <cellStyle name="Normal 3 2 4" xfId="320"/>
    <cellStyle name="Normal 3 3" xfId="321"/>
    <cellStyle name="Normal 3 4" xfId="322"/>
    <cellStyle name="Normal 3_Data for budget 2010-11 Presentation" xfId="323"/>
    <cellStyle name="Normal 30" xfId="324"/>
    <cellStyle name="Normal 31" xfId="325"/>
    <cellStyle name="Normal 32" xfId="326"/>
    <cellStyle name="Normal 33" xfId="327"/>
    <cellStyle name="Normal 34" xfId="10"/>
    <cellStyle name="Normal 34 2" xfId="467"/>
    <cellStyle name="Normal 35" xfId="429"/>
    <cellStyle name="Normal 35 2" xfId="492"/>
    <cellStyle name="Normal 36" xfId="430"/>
    <cellStyle name="Normal 36 2" xfId="493"/>
    <cellStyle name="Normal 37" xfId="431"/>
    <cellStyle name="Normal 37 2" xfId="494"/>
    <cellStyle name="Normal 38" xfId="455"/>
    <cellStyle name="Normal 38 2" xfId="616"/>
    <cellStyle name="Normal 39" xfId="549"/>
    <cellStyle name="Normal 39 2" xfId="666"/>
    <cellStyle name="Normal 4" xfId="14"/>
    <cellStyle name="Normal 4 2" xfId="328"/>
    <cellStyle name="Normal 4 3" xfId="329"/>
    <cellStyle name="Normal 4_BU Staff Budget 2010-11 draft working file" xfId="330"/>
    <cellStyle name="Normal 40" xfId="544"/>
    <cellStyle name="Normal 40 2" xfId="663"/>
    <cellStyle name="Normal 41" xfId="553"/>
    <cellStyle name="Normal 41 2" xfId="670"/>
    <cellStyle name="Normal 42" xfId="560"/>
    <cellStyle name="Normal 42 2" xfId="677"/>
    <cellStyle name="Normal 43" xfId="556"/>
    <cellStyle name="Normal 43 2" xfId="673"/>
    <cellStyle name="Normal 5" xfId="331"/>
    <cellStyle name="Normal 6" xfId="9"/>
    <cellStyle name="Normal 7" xfId="332"/>
    <cellStyle name="Normal 8" xfId="333"/>
    <cellStyle name="Normal 8 2" xfId="334"/>
    <cellStyle name="Normal 8 3" xfId="335"/>
    <cellStyle name="Normal 9" xfId="336"/>
    <cellStyle name="Normal_IIP" xfId="565"/>
    <cellStyle name="Normal_p9" xfId="566"/>
    <cellStyle name="Normal_עותק של חשבון פיננסי - ספטמבר לוח עבודה שלי " xfId="3"/>
    <cellStyle name="Normalny_Staff 2002-03 Spzoo" xfId="337"/>
    <cellStyle name="Nota" xfId="338"/>
    <cellStyle name="Nota 2" xfId="339"/>
    <cellStyle name="Note" xfId="450"/>
    <cellStyle name="Obliczenia" xfId="340"/>
    <cellStyle name="Output" xfId="539"/>
    <cellStyle name="Output Amounts" xfId="341"/>
    <cellStyle name="Output Column Headings" xfId="342"/>
    <cellStyle name="Output Line Items" xfId="343"/>
    <cellStyle name="Output Report Heading" xfId="344"/>
    <cellStyle name="Output Report Title" xfId="345"/>
    <cellStyle name="Page Number" xfId="346"/>
    <cellStyle name="Percent" xfId="1" builtinId="5"/>
    <cellStyle name="Percent 10" xfId="347"/>
    <cellStyle name="Percent 11" xfId="348"/>
    <cellStyle name="Percent 12" xfId="517"/>
    <cellStyle name="Percent 12 2" xfId="652"/>
    <cellStyle name="Percent 2" xfId="8"/>
    <cellStyle name="Percent 2 2" xfId="350"/>
    <cellStyle name="Percent 2 3" xfId="351"/>
    <cellStyle name="Percent 2 3 2" xfId="352"/>
    <cellStyle name="Percent 2 4" xfId="353"/>
    <cellStyle name="Percent 2 5" xfId="354"/>
    <cellStyle name="Percent 2 6" xfId="349"/>
    <cellStyle name="Percent 3" xfId="355"/>
    <cellStyle name="Percent 3 2" xfId="356"/>
    <cellStyle name="Percent 4" xfId="357"/>
    <cellStyle name="Percent 4 2" xfId="358"/>
    <cellStyle name="Percent 5" xfId="359"/>
    <cellStyle name="Percent 5 2" xfId="360"/>
    <cellStyle name="Percent 6" xfId="361"/>
    <cellStyle name="Percent 7" xfId="362"/>
    <cellStyle name="Percent 8" xfId="363"/>
    <cellStyle name="Percent 9" xfId="364"/>
    <cellStyle name="Pourcentage 2" xfId="365"/>
    <cellStyle name="Saída" xfId="366"/>
    <cellStyle name="Saída 2" xfId="367"/>
    <cellStyle name="Standaard_~7434087" xfId="368"/>
    <cellStyle name="Sub_tot_e" xfId="568"/>
    <cellStyle name="Suma" xfId="369"/>
    <cellStyle name="Table Head" xfId="370"/>
    <cellStyle name="Table Head Aligned" xfId="371"/>
    <cellStyle name="Table Head Blue" xfId="372"/>
    <cellStyle name="Table Head Green" xfId="373"/>
    <cellStyle name="Table Head_Val" xfId="374"/>
    <cellStyle name="Table Title" xfId="375"/>
    <cellStyle name="Table Units" xfId="376"/>
    <cellStyle name="Tekst objaśnienia" xfId="377"/>
    <cellStyle name="Tekst ostrzeżenia" xfId="378"/>
    <cellStyle name="Text_e" xfId="567"/>
    <cellStyle name="Texto de Aviso" xfId="379"/>
    <cellStyle name="Texto de Aviso 2" xfId="380"/>
    <cellStyle name="Texto Explicativo" xfId="381"/>
    <cellStyle name="Texto Explicativo 2" xfId="382"/>
    <cellStyle name="Title" xfId="521"/>
    <cellStyle name="Título" xfId="383"/>
    <cellStyle name="Título 1" xfId="384"/>
    <cellStyle name="Título 1 2" xfId="385"/>
    <cellStyle name="Título 2" xfId="386"/>
    <cellStyle name="Título 2 2" xfId="387"/>
    <cellStyle name="Título 3" xfId="388"/>
    <cellStyle name="Título 3 2" xfId="389"/>
    <cellStyle name="Título 4" xfId="390"/>
    <cellStyle name="Título 4 2" xfId="391"/>
    <cellStyle name="Título 5" xfId="392"/>
    <cellStyle name="Total" xfId="527"/>
    <cellStyle name="Total 2" xfId="393"/>
    <cellStyle name="Total 2 2" xfId="394"/>
    <cellStyle name="Total 2_BU Staff Budget 2010-11 draft working file" xfId="395"/>
    <cellStyle name="Tytuł" xfId="396"/>
    <cellStyle name="Uwaga" xfId="397"/>
    <cellStyle name="Warning Text" xfId="457"/>
    <cellStyle name="Złe" xfId="398"/>
    <cellStyle name="אמה" xfId="399"/>
    <cellStyle name="הדגשה1 2" xfId="400"/>
    <cellStyle name="הדגשה2 2" xfId="401"/>
    <cellStyle name="הדגשה3 2" xfId="402"/>
    <cellStyle name="הדגשה4 2" xfId="403"/>
    <cellStyle name="הדגשה5 2" xfId="404"/>
    <cellStyle name="הדגשה6 2" xfId="405"/>
    <cellStyle name="הערה 2" xfId="406"/>
    <cellStyle name="חישוב 2" xfId="407"/>
    <cellStyle name="טוב 2" xfId="408"/>
    <cellStyle name="טקסט אזהרה 2" xfId="409"/>
    <cellStyle name="טקסט הסברי 2" xfId="410"/>
    <cellStyle name="ים" xfId="411"/>
    <cellStyle name="כותרת 1 2" xfId="412"/>
    <cellStyle name="כותרת 2 2" xfId="413"/>
    <cellStyle name="כותרת 3 2" xfId="414"/>
    <cellStyle name="כותרת 4 2" xfId="415"/>
    <cellStyle name="כותרת 5" xfId="416"/>
    <cellStyle name="ן מבחור" xfId="417"/>
    <cellStyle name="ניטראלי 2" xfId="418"/>
    <cellStyle name="סגנון 1" xfId="419"/>
    <cellStyle name="סה&quot;כ 2" xfId="420"/>
    <cellStyle name="פוח - מסלולים" xfId="421"/>
    <cellStyle name="פלט 2" xfId="422"/>
    <cellStyle name="קלט 2" xfId="423"/>
    <cellStyle name="רע 2" xfId="424"/>
    <cellStyle name="תא מסומן 2" xfId="425"/>
    <cellStyle name="תא מקושר 2" xfId="426"/>
    <cellStyle name="常规_Sheet1" xfId="427"/>
  </cellStyles>
  <dxfs count="225">
    <dxf>
      <font>
        <b val="0"/>
        <i val="0"/>
        <strike val="0"/>
        <condense val="0"/>
        <extend val="0"/>
        <outline val="0"/>
        <shadow val="0"/>
        <u val="none"/>
        <vertAlign val="baseline"/>
        <sz val="11"/>
        <color theme="1"/>
        <name val="Arial"/>
        <scheme val="none"/>
      </font>
      <numFmt numFmtId="3" formatCode="#,##0"/>
      <alignment horizontal="center" vertical="center" textRotation="0" wrapText="1" indent="0" justifyLastLine="0" shrinkToFit="0" readingOrder="1"/>
    </dxf>
    <dxf>
      <font>
        <b val="0"/>
        <i val="0"/>
        <strike val="0"/>
        <condense val="0"/>
        <extend val="0"/>
        <outline val="0"/>
        <shadow val="0"/>
        <u val="none"/>
        <vertAlign val="baseline"/>
        <sz val="11"/>
        <color theme="1"/>
        <name val="Arial"/>
        <scheme val="none"/>
      </font>
      <numFmt numFmtId="3" formatCode="#,##0"/>
      <alignment horizontal="center" vertical="center" textRotation="0" wrapText="1" indent="0" justifyLastLine="0" shrinkToFit="0" readingOrder="1"/>
    </dxf>
    <dxf>
      <font>
        <b val="0"/>
        <i val="0"/>
        <strike val="0"/>
        <condense val="0"/>
        <extend val="0"/>
        <outline val="0"/>
        <shadow val="0"/>
        <u val="none"/>
        <vertAlign val="baseline"/>
        <sz val="11"/>
        <color theme="1"/>
        <name val="Arial"/>
        <scheme val="none"/>
      </font>
      <numFmt numFmtId="3" formatCode="#,##0"/>
      <alignment horizontal="center" vertical="center" textRotation="0" wrapText="1" indent="0" justifyLastLine="0" shrinkToFit="0" readingOrder="1"/>
    </dxf>
    <dxf>
      <font>
        <b val="0"/>
        <i val="0"/>
        <strike val="0"/>
        <condense val="0"/>
        <extend val="0"/>
        <outline val="0"/>
        <shadow val="0"/>
        <u val="none"/>
        <vertAlign val="baseline"/>
        <sz val="11"/>
        <color theme="1"/>
        <name val="Arial"/>
        <scheme val="none"/>
      </font>
      <numFmt numFmtId="3" formatCode="#,##0"/>
      <alignment horizontal="center" vertical="center" textRotation="0" wrapText="1" indent="0" justifyLastLine="0" shrinkToFit="0" readingOrder="1"/>
    </dxf>
    <dxf>
      <font>
        <b val="0"/>
        <i val="0"/>
        <strike val="0"/>
        <condense val="0"/>
        <extend val="0"/>
        <outline val="0"/>
        <shadow val="0"/>
        <u val="none"/>
        <vertAlign val="baseline"/>
        <sz val="11"/>
        <color theme="1"/>
        <name val="Arial"/>
        <scheme val="none"/>
      </font>
      <numFmt numFmtId="3" formatCode="#,##0"/>
      <alignment horizontal="center" vertical="center" textRotation="0" wrapText="1" indent="0" justifyLastLine="0" shrinkToFit="0" readingOrder="1"/>
    </dxf>
    <dxf>
      <font>
        <b val="0"/>
        <i val="0"/>
        <strike val="0"/>
        <condense val="0"/>
        <extend val="0"/>
        <outline val="0"/>
        <shadow val="0"/>
        <u val="none"/>
        <vertAlign val="baseline"/>
        <sz val="11"/>
        <color theme="1"/>
        <name val="Arial"/>
        <scheme val="none"/>
      </font>
      <numFmt numFmtId="3" formatCode="#,##0"/>
      <alignment horizontal="center" vertical="bottom" textRotation="0" wrapText="1" indent="0" justifyLastLine="0" shrinkToFit="0" readingOrder="2"/>
      <border diagonalUp="0" diagonalDown="0">
        <left/>
        <right/>
        <top/>
        <bottom style="medium">
          <color indexed="64"/>
        </bottom>
        <vertical/>
        <horizontal/>
      </border>
    </dxf>
    <dxf>
      <font>
        <b val="0"/>
        <i val="0"/>
        <strike val="0"/>
        <condense val="0"/>
        <extend val="0"/>
        <outline val="0"/>
        <shadow val="0"/>
        <u val="none"/>
        <vertAlign val="baseline"/>
        <sz val="10"/>
        <color theme="1"/>
        <name val="Assistant"/>
        <scheme val="none"/>
      </font>
      <numFmt numFmtId="3" formatCode="#,##0"/>
      <alignment horizontal="left" vertical="center" textRotation="0" wrapText="1" indent="0" justifyLastLine="0" shrinkToFit="0" readingOrder="1"/>
      <border diagonalUp="0" diagonalDown="0">
        <left/>
        <right/>
        <top/>
        <bottom style="medium">
          <color indexed="64"/>
        </bottom>
        <vertical/>
        <horizontal/>
      </border>
    </dxf>
    <dxf>
      <border outline="0">
        <top style="medium">
          <color indexed="64"/>
        </top>
        <bottom style="medium">
          <color rgb="FF000000"/>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1"/>
    </dxf>
    <dxf>
      <border outline="0">
        <bottom style="medium">
          <color rgb="FF000000"/>
        </bottom>
      </border>
    </dxf>
    <dxf>
      <font>
        <b val="0"/>
        <i val="0"/>
        <strike val="0"/>
        <condense val="0"/>
        <extend val="0"/>
        <outline val="0"/>
        <shadow val="0"/>
        <u val="none"/>
        <vertAlign val="baseline"/>
        <sz val="11"/>
        <color rgb="FFFFFFFF"/>
        <name val="Arial"/>
        <scheme val="none"/>
      </font>
      <numFmt numFmtId="3" formatCode="#,##0"/>
      <fill>
        <patternFill patternType="solid">
          <fgColor indexed="64"/>
          <bgColor rgb="FF177990"/>
        </patternFill>
      </fill>
      <alignment horizontal="center" vertical="center" textRotation="0" wrapText="1" indent="0" justifyLastLine="0" shrinkToFit="0" readingOrder="2"/>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Arial"/>
        <scheme val="none"/>
      </font>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auto="1"/>
        <name val="Arial"/>
        <scheme val="none"/>
      </font>
    </dxf>
    <dxf>
      <border outline="0">
        <bottom style="thin">
          <color rgb="FF000000"/>
        </bottom>
      </border>
    </dxf>
    <dxf>
      <font>
        <b/>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numFmt numFmtId="185" formatCode="0.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8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18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Arial"/>
        <scheme val="none"/>
      </font>
      <numFmt numFmtId="184" formatCode="0.0%"/>
      <fill>
        <patternFill patternType="none">
          <fgColor indexed="64"/>
          <bgColor auto="1"/>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183" formatCode="_ * #,##0.0_ ;_ * \-#,##0.0_ ;_ * &quot;-&quot;??_ ;_ @_ "/>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Arial"/>
        <scheme val="none"/>
      </font>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Arial"/>
        <scheme val="none"/>
      </font>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auto="1"/>
        <name val="Arial"/>
        <scheme val="none"/>
      </font>
    </dxf>
    <dxf>
      <border outline="0">
        <bottom style="thin">
          <color rgb="FF000000"/>
        </bottom>
      </border>
    </dxf>
    <dxf>
      <font>
        <b/>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3" formatCode="#,##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rgb="FF66CCFF"/>
        </patternFill>
      </fill>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rder>
    </dxf>
    <dxf>
      <font>
        <b val="0"/>
        <i val="0"/>
        <strike val="0"/>
        <condense val="0"/>
        <extend val="0"/>
        <outline val="0"/>
        <shadow val="0"/>
        <u val="none"/>
        <vertAlign val="baseline"/>
        <sz val="11"/>
        <color auto="1"/>
        <name val="Arial"/>
        <scheme val="none"/>
      </font>
      <fill>
        <patternFill patternType="none">
          <fgColor rgb="FF000000"/>
          <bgColor rgb="FFFFFFFF"/>
        </patternFill>
      </fill>
    </dxf>
    <dxf>
      <font>
        <b/>
        <i val="0"/>
        <strike val="0"/>
        <condense val="0"/>
        <extend val="0"/>
        <outline val="0"/>
        <shadow val="0"/>
        <u val="none"/>
        <vertAlign val="baseline"/>
        <sz val="11"/>
        <color rgb="FF000000"/>
        <name val="Arial"/>
        <scheme val="none"/>
      </font>
      <fill>
        <patternFill patternType="solid">
          <fgColor indexed="64"/>
          <bgColor rgb="FF66CCFF"/>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rder>
    </dxf>
    <dxf>
      <font>
        <b val="0"/>
        <i val="0"/>
        <strike val="0"/>
        <condense val="0"/>
        <extend val="0"/>
        <outline val="0"/>
        <shadow val="0"/>
        <u val="none"/>
        <vertAlign val="baseline"/>
        <sz val="11"/>
        <color auto="1"/>
        <name val="Arial"/>
        <scheme val="none"/>
      </font>
      <fill>
        <patternFill patternType="none">
          <fgColor rgb="FF000000"/>
          <bgColor rgb="FFFFFFFF"/>
        </patternFill>
      </fill>
    </dxf>
    <dxf>
      <font>
        <b/>
        <i val="0"/>
        <strike val="0"/>
        <condense val="0"/>
        <extend val="0"/>
        <outline val="0"/>
        <shadow val="0"/>
        <u val="none"/>
        <vertAlign val="baseline"/>
        <sz val="11"/>
        <color rgb="FF000000"/>
        <name val="Arial"/>
        <scheme val="none"/>
      </font>
      <fill>
        <patternFill patternType="solid">
          <fgColor indexed="64"/>
          <bgColor rgb="FF66CCFF"/>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rder>
    </dxf>
    <dxf>
      <font>
        <b val="0"/>
        <i val="0"/>
        <strike val="0"/>
        <condense val="0"/>
        <extend val="0"/>
        <outline val="0"/>
        <shadow val="0"/>
        <u val="none"/>
        <vertAlign val="baseline"/>
        <sz val="11"/>
        <color auto="1"/>
        <name val="Arial"/>
        <scheme val="none"/>
      </font>
      <fill>
        <patternFill patternType="none">
          <fgColor indexed="64"/>
          <bgColor indexed="65"/>
        </patternFill>
      </fill>
    </dxf>
    <dxf>
      <font>
        <b/>
        <i val="0"/>
        <strike val="0"/>
        <condense val="0"/>
        <extend val="0"/>
        <outline val="0"/>
        <shadow val="0"/>
        <u val="none"/>
        <vertAlign val="baseline"/>
        <sz val="11"/>
        <color rgb="FF000000"/>
        <name val="Arial"/>
        <scheme val="none"/>
      </font>
      <fill>
        <patternFill patternType="solid">
          <fgColor indexed="64"/>
          <bgColor rgb="FF66CCFF"/>
        </patternFill>
      </fill>
      <border diagonalUp="0" diagonalDown="0" outline="0">
        <left style="thin">
          <color indexed="64"/>
        </left>
        <right style="thin">
          <color indexed="64"/>
        </right>
        <top/>
        <bottom/>
      </border>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rgb="FF000000"/>
          <bgColor rgb="FF66CCFF"/>
        </patternFill>
      </fill>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1"/>
        <color theme="1"/>
        <name val="Arial"/>
        <scheme val="none"/>
      </font>
    </dxf>
    <dxf>
      <font>
        <b/>
        <i val="0"/>
        <strike val="0"/>
        <condense val="0"/>
        <extend val="0"/>
        <outline val="0"/>
        <shadow val="0"/>
        <u val="none"/>
        <vertAlign val="baseline"/>
        <sz val="11"/>
        <color auto="1"/>
        <name val="Arial"/>
        <scheme val="none"/>
      </font>
      <numFmt numFmtId="30" formatCode="@"/>
      <fill>
        <patternFill patternType="solid">
          <fgColor indexed="64"/>
          <bgColor rgb="FF66CCFF"/>
        </patternFill>
      </fill>
      <alignment horizontal="right"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border diagonalUp="0" diagonalDown="0" outline="0">
        <left style="thin">
          <color indexed="64"/>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182" formatCode="_ * #,##0_ ;_ * \-#,##0_ ;_ * &quot;-&quot;??_ ;_ @_ "/>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66CCFF"/>
        </patternFill>
      </fill>
      <border diagonalUp="0" diagonalDown="0" outline="0">
        <left style="thin">
          <color indexed="64"/>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auto="1"/>
        <name val="Arial"/>
        <scheme val="none"/>
      </font>
      <fill>
        <patternFill patternType="solid">
          <fgColor indexed="64"/>
          <bgColor rgb="FF66CCFF"/>
        </patternFill>
      </fill>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rgb="FF66CCFF"/>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rgb="FF000000"/>
          <bgColor rgb="FF66CCFF"/>
        </patternFill>
      </fill>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dxf>
    <dxf>
      <border outline="0">
        <bottom style="thin">
          <color indexed="64"/>
        </bottom>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rgb="FF000000"/>
          <bgColor rgb="FF66CCFF"/>
        </patternFill>
      </fill>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dxf>
    <dxf>
      <border outline="0">
        <bottom style="thin">
          <color indexed="64"/>
        </bottom>
      </border>
    </dxf>
    <dxf>
      <font>
        <b val="0"/>
        <i val="0"/>
        <strike val="0"/>
        <condense val="0"/>
        <extend val="0"/>
        <outline val="0"/>
        <shadow val="0"/>
        <u val="none"/>
        <vertAlign val="baseline"/>
        <sz val="10"/>
        <color auto="1"/>
        <name val="Arial"/>
        <scheme val="none"/>
      </font>
      <numFmt numFmtId="3" formatCode="#,##0"/>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rgb="FF66CCFF"/>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B4B4B4"/>
      <color rgb="FF177990"/>
      <color rgb="FFBFBFBF"/>
      <color rgb="FFF2F2F2"/>
      <color rgb="FFAADCE0"/>
      <color rgb="FF28B6C7"/>
      <color rgb="FFABAAC7"/>
      <color rgb="FF585590"/>
      <color rgb="FF595959"/>
      <color rgb="FF8BC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9305555555555"/>
          <c:y val="8.2883333333333364E-2"/>
          <c:w val="0.87621888888888888"/>
          <c:h val="0.45394741002676053"/>
        </c:manualLayout>
      </c:layout>
      <c:barChart>
        <c:barDir val="col"/>
        <c:grouping val="stacked"/>
        <c:varyColors val="0"/>
        <c:ser>
          <c:idx val="2"/>
          <c:order val="0"/>
          <c:tx>
            <c:strRef>
              <c:f>'Figure 3.1 data'!$B$1</c:f>
              <c:strCache>
                <c:ptCount val="1"/>
                <c:pt idx="0">
                  <c:v>Direct investments </c:v>
                </c:pt>
              </c:strCache>
            </c:strRef>
          </c:tx>
          <c:spPr>
            <a:solidFill>
              <a:srgbClr val="177990"/>
            </a:solidFill>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7B-4A58-8925-C72395704261}"/>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97B-4A58-8925-C72395704261}"/>
                </c:ext>
              </c:extLst>
            </c:dLbl>
            <c:spPr>
              <a:noFill/>
              <a:ln>
                <a:noFill/>
              </a:ln>
              <a:effectLst/>
            </c:spPr>
            <c:txPr>
              <a:bodyPr wrap="square" lIns="38100" tIns="19050" rIns="38100" bIns="19050" anchor="ctr">
                <a:spAutoFit/>
              </a:bodyPr>
              <a:lstStyle/>
              <a:p>
                <a:pPr>
                  <a:defRPr sz="1000">
                    <a:solidFill>
                      <a:schemeClr val="bg1"/>
                    </a:solidFill>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3.1 data'!$A$5:$A$14</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 data'!$B$5:$B$14</c:f>
              <c:numCache>
                <c:formatCode>#,##0</c:formatCode>
                <c:ptCount val="10"/>
                <c:pt idx="0">
                  <c:v>107482.834</c:v>
                </c:pt>
                <c:pt idx="1">
                  <c:v>127160.66099999999</c:v>
                </c:pt>
                <c:pt idx="2">
                  <c:v>143970.89199999999</c:v>
                </c:pt>
                <c:pt idx="3">
                  <c:v>161396.55900000001</c:v>
                </c:pt>
                <c:pt idx="4">
                  <c:v>182629.48499999999</c:v>
                </c:pt>
                <c:pt idx="5">
                  <c:v>221501.02499999999</c:v>
                </c:pt>
                <c:pt idx="6">
                  <c:v>229595</c:v>
                </c:pt>
                <c:pt idx="7">
                  <c:v>243832</c:v>
                </c:pt>
                <c:pt idx="8">
                  <c:v>265340</c:v>
                </c:pt>
                <c:pt idx="9">
                  <c:v>298653.94400000002</c:v>
                </c:pt>
              </c:numCache>
            </c:numRef>
          </c:val>
          <c:extLst>
            <c:ext xmlns:c16="http://schemas.microsoft.com/office/drawing/2014/chart" uri="{C3380CC4-5D6E-409C-BE32-E72D297353CC}">
              <c16:uniqueId val="{00000002-972A-4503-9E79-E9D8677555AE}"/>
            </c:ext>
          </c:extLst>
        </c:ser>
        <c:ser>
          <c:idx val="0"/>
          <c:order val="1"/>
          <c:tx>
            <c:strRef>
              <c:f>'Figure 3.1 data'!$C$1</c:f>
              <c:strCache>
                <c:ptCount val="1"/>
                <c:pt idx="0">
                  <c:v>Investments in the trading portfolio</c:v>
                </c:pt>
              </c:strCache>
            </c:strRef>
          </c:tx>
          <c:spPr>
            <a:solidFill>
              <a:srgbClr val="8BCED6"/>
            </a:solidFill>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97B-4A58-8925-C72395704261}"/>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97B-4A58-8925-C72395704261}"/>
                </c:ext>
              </c:extLst>
            </c:dLbl>
            <c:spPr>
              <a:noFill/>
              <a:ln>
                <a:noFill/>
              </a:ln>
              <a:effectLst/>
            </c:spPr>
            <c:txPr>
              <a:bodyPr wrap="square" lIns="38100" tIns="19050" rIns="38100" bIns="19050" anchor="ctr">
                <a:spAutoFit/>
              </a:bodyPr>
              <a:lstStyle/>
              <a:p>
                <a:pPr>
                  <a:defRPr sz="1000"/>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3.1 data'!$A$5:$A$14</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 data'!$C$5:$C$14</c:f>
              <c:numCache>
                <c:formatCode>#,##0</c:formatCode>
                <c:ptCount val="10"/>
                <c:pt idx="0">
                  <c:v>110894.583</c:v>
                </c:pt>
                <c:pt idx="1">
                  <c:v>112188.247</c:v>
                </c:pt>
                <c:pt idx="2">
                  <c:v>108951.216</c:v>
                </c:pt>
                <c:pt idx="3">
                  <c:v>118311.522</c:v>
                </c:pt>
                <c:pt idx="4">
                  <c:v>172867.52299999999</c:v>
                </c:pt>
                <c:pt idx="5">
                  <c:v>254463.39600000001</c:v>
                </c:pt>
                <c:pt idx="6">
                  <c:v>181308.796</c:v>
                </c:pt>
                <c:pt idx="7">
                  <c:v>182287</c:v>
                </c:pt>
                <c:pt idx="8">
                  <c:v>219049</c:v>
                </c:pt>
                <c:pt idx="9">
                  <c:v>276823.83500000002</c:v>
                </c:pt>
              </c:numCache>
            </c:numRef>
          </c:val>
          <c:extLst>
            <c:ext xmlns:c16="http://schemas.microsoft.com/office/drawing/2014/chart" uri="{C3380CC4-5D6E-409C-BE32-E72D297353CC}">
              <c16:uniqueId val="{00000005-972A-4503-9E79-E9D8677555AE}"/>
            </c:ext>
          </c:extLst>
        </c:ser>
        <c:ser>
          <c:idx val="1"/>
          <c:order val="2"/>
          <c:tx>
            <c:strRef>
              <c:f>'Figure 3.1 data'!$D$1</c:f>
              <c:strCache>
                <c:ptCount val="1"/>
                <c:pt idx="0">
                  <c:v>Other investments</c:v>
                </c:pt>
              </c:strCache>
            </c:strRef>
          </c:tx>
          <c:spPr>
            <a:solidFill>
              <a:srgbClr val="D5D4E3"/>
            </a:solidFill>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97B-4A58-8925-C72395704261}"/>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97B-4A58-8925-C72395704261}"/>
                </c:ext>
              </c:extLst>
            </c:dLbl>
            <c:spPr>
              <a:noFill/>
              <a:ln>
                <a:noFill/>
              </a:ln>
              <a:effectLst/>
            </c:spPr>
            <c:txPr>
              <a:bodyPr wrap="square" lIns="38100" tIns="19050" rIns="38100" bIns="19050" anchor="ctr">
                <a:spAutoFit/>
              </a:bodyPr>
              <a:lstStyle/>
              <a:p>
                <a:pPr>
                  <a:defRPr sz="1000"/>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3.1 data'!$A$5:$A$14</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 data'!$D$5:$D$14</c:f>
              <c:numCache>
                <c:formatCode>#,##0</c:formatCode>
                <c:ptCount val="10"/>
                <c:pt idx="0">
                  <c:v>51422.544000000002</c:v>
                </c:pt>
                <c:pt idx="1">
                  <c:v>49688.684000000001</c:v>
                </c:pt>
                <c:pt idx="2">
                  <c:v>49379.105000000003</c:v>
                </c:pt>
                <c:pt idx="3">
                  <c:v>53589.834999999999</c:v>
                </c:pt>
                <c:pt idx="4">
                  <c:v>54788.038</c:v>
                </c:pt>
                <c:pt idx="5">
                  <c:v>63972.690999999999</c:v>
                </c:pt>
                <c:pt idx="6">
                  <c:v>59914.1</c:v>
                </c:pt>
                <c:pt idx="7">
                  <c:v>62676</c:v>
                </c:pt>
                <c:pt idx="8">
                  <c:v>70211.803</c:v>
                </c:pt>
                <c:pt idx="9">
                  <c:v>76180.834000000003</c:v>
                </c:pt>
              </c:numCache>
            </c:numRef>
          </c:val>
          <c:extLst>
            <c:ext xmlns:c16="http://schemas.microsoft.com/office/drawing/2014/chart" uri="{C3380CC4-5D6E-409C-BE32-E72D297353CC}">
              <c16:uniqueId val="{00000008-972A-4503-9E79-E9D8677555AE}"/>
            </c:ext>
          </c:extLst>
        </c:ser>
        <c:dLbls>
          <c:showLegendKey val="0"/>
          <c:showVal val="0"/>
          <c:showCatName val="0"/>
          <c:showSerName val="0"/>
          <c:showPercent val="0"/>
          <c:showBubbleSize val="0"/>
        </c:dLbls>
        <c:gapWidth val="30"/>
        <c:overlap val="100"/>
        <c:axId val="159752960"/>
        <c:axId val="159754496"/>
      </c:barChart>
      <c:lineChart>
        <c:grouping val="standard"/>
        <c:varyColors val="0"/>
        <c:ser>
          <c:idx val="3"/>
          <c:order val="3"/>
          <c:tx>
            <c:strRef>
              <c:f>'Figure 3.1 data'!$F$1</c:f>
              <c:strCache>
                <c:ptCount val="1"/>
                <c:pt idx="0">
                  <c:v>Net external liabilities</c:v>
                </c:pt>
              </c:strCache>
            </c:strRef>
          </c:tx>
          <c:spPr>
            <a:ln w="25400">
              <a:solidFill>
                <a:srgbClr val="BFBFBF"/>
              </a:solidFill>
            </a:ln>
          </c:spPr>
          <c:marker>
            <c:symbol val="none"/>
          </c:marker>
          <c:dLbls>
            <c:dLbl>
              <c:idx val="8"/>
              <c:layout>
                <c:manualLayout>
                  <c:x val="-5.3827540689020237E-2"/>
                  <c:y val="-7.1209875907451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97B-4A58-8925-C72395704261}"/>
                </c:ext>
              </c:extLst>
            </c:dLbl>
            <c:dLbl>
              <c:idx val="9"/>
              <c:layout>
                <c:manualLayout>
                  <c:x val="-1.7657344930868048E-2"/>
                  <c:y val="-5.84967003217146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97B-4A58-8925-C72395704261}"/>
                </c:ext>
              </c:extLst>
            </c:dLbl>
            <c:spPr>
              <a:noFill/>
              <a:ln>
                <a:noFill/>
              </a:ln>
              <a:effectLst/>
            </c:spPr>
            <c:txPr>
              <a:bodyPr wrap="square" lIns="38100" tIns="19050" rIns="38100" bIns="19050" anchor="ctr">
                <a:spAutoFit/>
              </a:bodyPr>
              <a:lstStyle/>
              <a:p>
                <a:pPr>
                  <a:defRPr sz="1000"/>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3.1 data'!$A$2:$A$14</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 3.1 data'!$F$5:$F$14</c:f>
              <c:numCache>
                <c:formatCode>#,##0</c:formatCode>
                <c:ptCount val="10"/>
                <c:pt idx="0">
                  <c:v>269799.96100000001</c:v>
                </c:pt>
                <c:pt idx="1">
                  <c:v>289037.592</c:v>
                </c:pt>
                <c:pt idx="2">
                  <c:v>302301.21299999999</c:v>
                </c:pt>
                <c:pt idx="3">
                  <c:v>333297.91600000003</c:v>
                </c:pt>
                <c:pt idx="4">
                  <c:v>410285.04599999997</c:v>
                </c:pt>
                <c:pt idx="5">
                  <c:v>539937.11199999996</c:v>
                </c:pt>
                <c:pt idx="6">
                  <c:v>470817.89600000001</c:v>
                </c:pt>
                <c:pt idx="7">
                  <c:v>488795</c:v>
                </c:pt>
                <c:pt idx="8">
                  <c:v>554601</c:v>
                </c:pt>
                <c:pt idx="9">
                  <c:v>651658.61300000001</c:v>
                </c:pt>
              </c:numCache>
            </c:numRef>
          </c:val>
          <c:smooth val="0"/>
          <c:extLst>
            <c:ext xmlns:c16="http://schemas.microsoft.com/office/drawing/2014/chart" uri="{C3380CC4-5D6E-409C-BE32-E72D297353CC}">
              <c16:uniqueId val="{00000000-A4BA-4451-A5C9-835023B62207}"/>
            </c:ext>
          </c:extLst>
        </c:ser>
        <c:dLbls>
          <c:showLegendKey val="0"/>
          <c:showVal val="0"/>
          <c:showCatName val="0"/>
          <c:showSerName val="0"/>
          <c:showPercent val="0"/>
          <c:showBubbleSize val="0"/>
        </c:dLbls>
        <c:marker val="1"/>
        <c:smooth val="0"/>
        <c:axId val="159752960"/>
        <c:axId val="159754496"/>
      </c:lineChart>
      <c:catAx>
        <c:axId val="159752960"/>
        <c:scaling>
          <c:orientation val="minMax"/>
        </c:scaling>
        <c:delete val="0"/>
        <c:axPos val="b"/>
        <c:numFmt formatCode="General" sourceLinked="1"/>
        <c:majorTickMark val="none"/>
        <c:minorTickMark val="none"/>
        <c:tickLblPos val="low"/>
        <c:txPr>
          <a:bodyPr rot="-3000000" vert="horz"/>
          <a:lstStyle/>
          <a:p>
            <a:pPr>
              <a:defRPr sz="1000" baseline="0"/>
            </a:pPr>
            <a:endParaRPr lang="he-IL"/>
          </a:p>
        </c:txPr>
        <c:crossAx val="159754496"/>
        <c:crosses val="autoZero"/>
        <c:auto val="1"/>
        <c:lblAlgn val="ctr"/>
        <c:lblOffset val="100"/>
        <c:tickMarkSkip val="10"/>
        <c:noMultiLvlLbl val="1"/>
      </c:catAx>
      <c:valAx>
        <c:axId val="159754496"/>
        <c:scaling>
          <c:orientation val="minMax"/>
        </c:scaling>
        <c:delete val="0"/>
        <c:axPos val="l"/>
        <c:majorGridlines>
          <c:spPr>
            <a:ln w="6350">
              <a:solidFill>
                <a:srgbClr val="B4B4B4">
                  <a:alpha val="70000"/>
                </a:srgbClr>
              </a:solidFill>
              <a:prstDash val="dash"/>
            </a:ln>
          </c:spPr>
        </c:majorGridlines>
        <c:numFmt formatCode="#,##0" sourceLinked="0"/>
        <c:majorTickMark val="none"/>
        <c:minorTickMark val="none"/>
        <c:tickLblPos val="low"/>
        <c:spPr>
          <a:ln>
            <a:noFill/>
          </a:ln>
        </c:spPr>
        <c:txPr>
          <a:bodyPr rot="0" vert="horz"/>
          <a:lstStyle/>
          <a:p>
            <a:pPr>
              <a:defRPr sz="1050"/>
            </a:pPr>
            <a:endParaRPr lang="he-IL"/>
          </a:p>
        </c:txPr>
        <c:crossAx val="159752960"/>
        <c:crosses val="autoZero"/>
        <c:crossBetween val="between"/>
        <c:majorUnit val="100000"/>
        <c:dispUnits>
          <c:builtInUnit val="thousands"/>
        </c:dispUnits>
      </c:valAx>
      <c:spPr>
        <a:solidFill>
          <a:schemeClr val="bg1">
            <a:lumMod val="95000"/>
          </a:schemeClr>
        </a:solidFill>
        <a:ln>
          <a:noFill/>
        </a:ln>
      </c:spPr>
    </c:plotArea>
    <c:legend>
      <c:legendPos val="l"/>
      <c:layout>
        <c:manualLayout>
          <c:xMode val="edge"/>
          <c:yMode val="edge"/>
          <c:x val="0"/>
          <c:y val="0.70991064092479272"/>
          <c:w val="1"/>
          <c:h val="0.28627448691136914"/>
        </c:manualLayout>
      </c:layout>
      <c:overlay val="0"/>
      <c:spPr>
        <a:ln>
          <a:noFill/>
        </a:ln>
      </c:spPr>
      <c:txPr>
        <a:bodyPr/>
        <a:lstStyle/>
        <a:p>
          <a:pPr>
            <a:defRPr sz="1000"/>
          </a:pPr>
          <a:endParaRPr lang="he-IL"/>
        </a:p>
      </c:txPr>
    </c:legend>
    <c:plotVisOnly val="0"/>
    <c:dispBlanksAs val="gap"/>
    <c:showDLblsOverMax val="0"/>
  </c:chart>
  <c:spPr>
    <a:solidFill>
      <a:schemeClr val="bg1">
        <a:lumMod val="95000"/>
      </a:schemeClr>
    </a:solidFill>
    <a:ln cap="rnd">
      <a:noFill/>
      <a:miter lim="800000"/>
    </a:ln>
  </c:spPr>
  <c:txPr>
    <a:bodyPr/>
    <a:lstStyle/>
    <a:p>
      <a:pPr>
        <a:defRPr sz="1100" b="0" i="0" u="none" strike="noStrike" baseline="0">
          <a:solidFill>
            <a:schemeClr val="tx1"/>
          </a:solidFill>
          <a:latin typeface="Assistant" panose="00000500000000000000" pitchFamily="2" charset="-79"/>
          <a:ea typeface="Arial"/>
          <a:cs typeface="Assistant" panose="00000500000000000000" pitchFamily="2" charset="-79"/>
        </a:defRPr>
      </a:pPr>
      <a:endParaRPr lang="he-I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14833333333334"/>
          <c:y val="4.2289351851851856E-2"/>
          <c:w val="0.82950871646359514"/>
          <c:h val="0.52926249999999997"/>
        </c:manualLayout>
      </c:layout>
      <c:barChart>
        <c:barDir val="col"/>
        <c:grouping val="stacked"/>
        <c:varyColors val="0"/>
        <c:ser>
          <c:idx val="1"/>
          <c:order val="0"/>
          <c:tx>
            <c:strRef>
              <c:f>'Figure 3.8 data'!$A$3</c:f>
              <c:strCache>
                <c:ptCount val="1"/>
                <c:pt idx="0">
                  <c:v>Direct investment</c:v>
                </c:pt>
              </c:strCache>
            </c:strRef>
          </c:tx>
          <c:spPr>
            <a:solidFill>
              <a:srgbClr val="177990"/>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788-46C9-BBCD-F7B68BE3D9A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8DB-4970-AD57-2550B8AD0313}"/>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3.8 data'!$B$1:$L$1</c15:sqref>
                  </c15:fullRef>
                </c:ext>
              </c:extLst>
              <c:f>'Figure 3.8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3.8 data'!$B$3:$L$3</c15:sqref>
                  </c15:fullRef>
                </c:ext>
              </c:extLst>
              <c:f>'Figure 3.8 data'!$C$3:$L$3</c:f>
              <c:numCache>
                <c:formatCode>#,##0</c:formatCode>
                <c:ptCount val="10"/>
                <c:pt idx="0">
                  <c:v>94632.854000000007</c:v>
                </c:pt>
                <c:pt idx="1">
                  <c:v>101540.18</c:v>
                </c:pt>
                <c:pt idx="2">
                  <c:v>104878.863</c:v>
                </c:pt>
                <c:pt idx="3">
                  <c:v>105096.584</c:v>
                </c:pt>
                <c:pt idx="4">
                  <c:v>100539.469</c:v>
                </c:pt>
                <c:pt idx="5">
                  <c:v>99382.016000000003</c:v>
                </c:pt>
                <c:pt idx="6">
                  <c:v>102062.56</c:v>
                </c:pt>
                <c:pt idx="7">
                  <c:v>106120.053</c:v>
                </c:pt>
                <c:pt idx="8">
                  <c:v>113694.97100000001</c:v>
                </c:pt>
                <c:pt idx="9">
                  <c:v>126365.242</c:v>
                </c:pt>
              </c:numCache>
            </c:numRef>
          </c:val>
          <c:extLst>
            <c:ext xmlns:c16="http://schemas.microsoft.com/office/drawing/2014/chart" uri="{C3380CC4-5D6E-409C-BE32-E72D297353CC}">
              <c16:uniqueId val="{00000002-ECB0-4900-A397-5B5ECA6A85EF}"/>
            </c:ext>
          </c:extLst>
        </c:ser>
        <c:ser>
          <c:idx val="2"/>
          <c:order val="1"/>
          <c:tx>
            <c:strRef>
              <c:f>'Figure 3.8 data'!$A$4</c:f>
              <c:strCache>
                <c:ptCount val="1"/>
                <c:pt idx="0">
                  <c:v>Portfolio investment </c:v>
                </c:pt>
              </c:strCache>
            </c:strRef>
          </c:tx>
          <c:spPr>
            <a:solidFill>
              <a:srgbClr val="28B6C7"/>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788-46C9-BBCD-F7B68BE3D9A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8DB-4970-AD57-2550B8AD0313}"/>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3.8 data'!$B$1:$L$1</c15:sqref>
                  </c15:fullRef>
                </c:ext>
              </c:extLst>
              <c:f>'Figure 3.8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3.8 data'!$B$4:$L$4</c15:sqref>
                  </c15:fullRef>
                </c:ext>
              </c:extLst>
              <c:f>'Figure 3.8 data'!$C$4:$L$4</c:f>
              <c:numCache>
                <c:formatCode>#,##0</c:formatCode>
                <c:ptCount val="10"/>
                <c:pt idx="0">
                  <c:v>119148.01</c:v>
                </c:pt>
                <c:pt idx="1">
                  <c:v>142990.21</c:v>
                </c:pt>
                <c:pt idx="2">
                  <c:v>141704.212</c:v>
                </c:pt>
                <c:pt idx="3">
                  <c:v>171245.432</c:v>
                </c:pt>
                <c:pt idx="4">
                  <c:v>217815.69899999999</c:v>
                </c:pt>
                <c:pt idx="5">
                  <c:v>254010.73300000001</c:v>
                </c:pt>
                <c:pt idx="6">
                  <c:v>202545.889</c:v>
                </c:pt>
                <c:pt idx="7">
                  <c:v>237058.253</c:v>
                </c:pt>
                <c:pt idx="8">
                  <c:v>285395.87099999998</c:v>
                </c:pt>
                <c:pt idx="9">
                  <c:v>353375.70699999999</c:v>
                </c:pt>
              </c:numCache>
            </c:numRef>
          </c:val>
          <c:extLst>
            <c:ext xmlns:c16="http://schemas.microsoft.com/office/drawing/2014/chart" uri="{C3380CC4-5D6E-409C-BE32-E72D297353CC}">
              <c16:uniqueId val="{00000005-ECB0-4900-A397-5B5ECA6A85EF}"/>
            </c:ext>
          </c:extLst>
        </c:ser>
        <c:ser>
          <c:idx val="3"/>
          <c:order val="2"/>
          <c:tx>
            <c:strRef>
              <c:f>'Figure 3.8 data'!$A$5</c:f>
              <c:strCache>
                <c:ptCount val="1"/>
                <c:pt idx="0">
                  <c:v>Other investment*</c:v>
                </c:pt>
              </c:strCache>
            </c:strRef>
          </c:tx>
          <c:spPr>
            <a:solidFill>
              <a:schemeClr val="accent4"/>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788-46C9-BBCD-F7B68BE3D9A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8DB-4970-AD57-2550B8AD031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3.8 data'!$B$1:$L$1</c15:sqref>
                  </c15:fullRef>
                </c:ext>
              </c:extLst>
              <c:f>'Figure 3.8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3.8 data'!$B$5:$L$5</c15:sqref>
                  </c15:fullRef>
                </c:ext>
              </c:extLst>
              <c:f>'Figure 3.8 data'!$C$5:$L$5</c:f>
              <c:numCache>
                <c:formatCode>#,##0</c:formatCode>
                <c:ptCount val="10"/>
                <c:pt idx="0">
                  <c:v>63097.726000000002</c:v>
                </c:pt>
                <c:pt idx="1">
                  <c:v>75938.436000000002</c:v>
                </c:pt>
                <c:pt idx="2">
                  <c:v>76535.740999999995</c:v>
                </c:pt>
                <c:pt idx="3">
                  <c:v>88453.471000000005</c:v>
                </c:pt>
                <c:pt idx="4">
                  <c:v>103413.477</c:v>
                </c:pt>
                <c:pt idx="5">
                  <c:v>128012.99400000001</c:v>
                </c:pt>
                <c:pt idx="6">
                  <c:v>132949.59299999999</c:v>
                </c:pt>
                <c:pt idx="7">
                  <c:v>160898.77499999999</c:v>
                </c:pt>
                <c:pt idx="8">
                  <c:v>171414.53100000002</c:v>
                </c:pt>
                <c:pt idx="9">
                  <c:v>205645.008</c:v>
                </c:pt>
              </c:numCache>
            </c:numRef>
          </c:val>
          <c:extLst>
            <c:ext xmlns:c16="http://schemas.microsoft.com/office/drawing/2014/chart" uri="{C3380CC4-5D6E-409C-BE32-E72D297353CC}">
              <c16:uniqueId val="{00000008-ECB0-4900-A397-5B5ECA6A85EF}"/>
            </c:ext>
          </c:extLst>
        </c:ser>
        <c:ser>
          <c:idx val="4"/>
          <c:order val="3"/>
          <c:tx>
            <c:strRef>
              <c:f>'Figure 3.8 data'!$A$6</c:f>
              <c:strCache>
                <c:ptCount val="1"/>
                <c:pt idx="0">
                  <c:v>Reserve assets </c:v>
                </c:pt>
              </c:strCache>
            </c:strRef>
          </c:tx>
          <c:spPr>
            <a:solidFill>
              <a:schemeClr val="bg1">
                <a:lumMod val="75000"/>
              </a:schemeClr>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788-46C9-BBCD-F7B68BE3D9A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8DB-4970-AD57-2550B8AD0313}"/>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3.8 data'!$B$1:$L$1</c15:sqref>
                  </c15:fullRef>
                </c:ext>
              </c:extLst>
              <c:f>'Figure 3.8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3.8 data'!$B$6:$L$6</c15:sqref>
                  </c15:fullRef>
                </c:ext>
              </c:extLst>
              <c:f>'Figure 3.8 data'!$C$6:$L$6</c:f>
              <c:numCache>
                <c:formatCode>#,##0</c:formatCode>
                <c:ptCount val="10"/>
                <c:pt idx="0">
                  <c:v>98446.770999999993</c:v>
                </c:pt>
                <c:pt idx="1">
                  <c:v>113011.493</c:v>
                </c:pt>
                <c:pt idx="2">
                  <c:v>115279.44899999999</c:v>
                </c:pt>
                <c:pt idx="3">
                  <c:v>126014.202</c:v>
                </c:pt>
                <c:pt idx="4">
                  <c:v>173297.05300000001</c:v>
                </c:pt>
                <c:pt idx="5">
                  <c:v>212992.481</c:v>
                </c:pt>
                <c:pt idx="6">
                  <c:v>194217.921</c:v>
                </c:pt>
                <c:pt idx="7">
                  <c:v>204693.95300000001</c:v>
                </c:pt>
                <c:pt idx="8">
                  <c:v>214570.024</c:v>
                </c:pt>
                <c:pt idx="9">
                  <c:v>229508.34400000001</c:v>
                </c:pt>
              </c:numCache>
            </c:numRef>
          </c:val>
          <c:extLst>
            <c:ext xmlns:c16="http://schemas.microsoft.com/office/drawing/2014/chart" uri="{C3380CC4-5D6E-409C-BE32-E72D297353CC}">
              <c16:uniqueId val="{0000000B-ECB0-4900-A397-5B5ECA6A85EF}"/>
            </c:ext>
          </c:extLst>
        </c:ser>
        <c:dLbls>
          <c:showLegendKey val="0"/>
          <c:showVal val="0"/>
          <c:showCatName val="0"/>
          <c:showSerName val="0"/>
          <c:showPercent val="0"/>
          <c:showBubbleSize val="0"/>
        </c:dLbls>
        <c:gapWidth val="30"/>
        <c:overlap val="100"/>
        <c:axId val="649102600"/>
        <c:axId val="649097024"/>
      </c:barChart>
      <c:lineChart>
        <c:grouping val="standard"/>
        <c:varyColors val="0"/>
        <c:ser>
          <c:idx val="0"/>
          <c:order val="4"/>
          <c:tx>
            <c:strRef>
              <c:f>'Figure 3.8 data'!$A$2</c:f>
              <c:strCache>
                <c:ptCount val="1"/>
                <c:pt idx="0">
                  <c:v>Total external assets</c:v>
                </c:pt>
              </c:strCache>
            </c:strRef>
          </c:tx>
          <c:spPr>
            <a:ln w="25400" cap="rnd">
              <a:solidFill>
                <a:srgbClr val="151333"/>
              </a:solidFill>
              <a:round/>
            </a:ln>
            <a:effectLst/>
          </c:spPr>
          <c:marker>
            <c:symbol val="none"/>
          </c:marker>
          <c:dLbls>
            <c:dLbl>
              <c:idx val="8"/>
              <c:layout>
                <c:manualLayout>
                  <c:x val="-2.7557132158763945E-2"/>
                  <c:y val="-7.0336574074074079E-2"/>
                </c:manualLayout>
              </c:layout>
              <c:tx>
                <c:rich>
                  <a:bodyPr/>
                  <a:lstStyle/>
                  <a:p>
                    <a:fld id="{D2CB67AF-AEFB-4CC5-8493-2696187F3399}" type="VALUE">
                      <a:rPr lang="en-US"/>
                      <a:pPr/>
                      <a:t>[ערך]</a:t>
                    </a:fld>
                    <a:endParaRPr lang="he-IL"/>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4-8788-46C9-BBCD-F7B68BE3D9A6}"/>
                </c:ext>
              </c:extLst>
            </c:dLbl>
            <c:dLbl>
              <c:idx val="9"/>
              <c:layout>
                <c:manualLayout>
                  <c:x val="-4.2333333333333466E-2"/>
                  <c:y val="-4.7037037037037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8DB-4970-AD57-2550B8AD031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3.8 data'!$B$1:$L$1</c15:sqref>
                  </c15:fullRef>
                </c:ext>
              </c:extLst>
              <c:f>'Figure 3.8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3.8 data'!$B$2:$L$2</c15:sqref>
                  </c15:fullRef>
                </c:ext>
              </c:extLst>
              <c:f>'Figure 3.8 data'!$C$2:$L$2</c:f>
              <c:numCache>
                <c:formatCode>#,##0</c:formatCode>
                <c:ptCount val="10"/>
                <c:pt idx="0">
                  <c:v>375325.36099999998</c:v>
                </c:pt>
                <c:pt idx="1">
                  <c:v>433480.31900000002</c:v>
                </c:pt>
                <c:pt idx="2">
                  <c:v>438398.26500000001</c:v>
                </c:pt>
                <c:pt idx="3">
                  <c:v>490809.68900000001</c:v>
                </c:pt>
                <c:pt idx="4">
                  <c:v>595065.69799999997</c:v>
                </c:pt>
                <c:pt idx="5">
                  <c:v>694398.22400000005</c:v>
                </c:pt>
                <c:pt idx="6">
                  <c:v>631775.96299999999</c:v>
                </c:pt>
                <c:pt idx="7">
                  <c:v>708771.03399999999</c:v>
                </c:pt>
                <c:pt idx="8">
                  <c:v>785075.397</c:v>
                </c:pt>
                <c:pt idx="9">
                  <c:v>914894.30099999998</c:v>
                </c:pt>
              </c:numCache>
            </c:numRef>
          </c:val>
          <c:smooth val="0"/>
          <c:extLst>
            <c:ext xmlns:c16="http://schemas.microsoft.com/office/drawing/2014/chart" uri="{C3380CC4-5D6E-409C-BE32-E72D297353CC}">
              <c16:uniqueId val="{00000000-E063-4342-89CB-69F4C9A8E62B}"/>
            </c:ext>
          </c:extLst>
        </c:ser>
        <c:dLbls>
          <c:showLegendKey val="0"/>
          <c:showVal val="0"/>
          <c:showCatName val="0"/>
          <c:showSerName val="0"/>
          <c:showPercent val="0"/>
          <c:showBubbleSize val="0"/>
        </c:dLbls>
        <c:marker val="1"/>
        <c:smooth val="0"/>
        <c:axId val="649102600"/>
        <c:axId val="649097024"/>
      </c:lineChart>
      <c:catAx>
        <c:axId val="649102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460000" spcFirstLastPara="1" vertOverflow="ellipsis"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49097024"/>
        <c:crosses val="autoZero"/>
        <c:auto val="1"/>
        <c:lblAlgn val="ctr"/>
        <c:lblOffset val="100"/>
        <c:noMultiLvlLbl val="0"/>
      </c:catAx>
      <c:valAx>
        <c:axId val="649097024"/>
        <c:scaling>
          <c:orientation val="minMax"/>
          <c:max val="1000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49102600"/>
        <c:crosses val="autoZero"/>
        <c:crossBetween val="between"/>
        <c:majorUnit val="200000"/>
        <c:minorUnit val="100000"/>
        <c:dispUnits>
          <c:builtInUnit val="thousands"/>
        </c:dispUnits>
      </c:valAx>
      <c:spPr>
        <a:noFill/>
        <a:ln>
          <a:noFill/>
        </a:ln>
        <a:effectLst/>
      </c:spPr>
    </c:plotArea>
    <c:legend>
      <c:legendPos val="t"/>
      <c:layout>
        <c:manualLayout>
          <c:xMode val="edge"/>
          <c:yMode val="edge"/>
          <c:x val="1.0583333333333333E-2"/>
          <c:y val="0.75213009259259256"/>
          <c:w val="0.98941666666666672"/>
          <c:h val="0.241995370370370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0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55258508003864"/>
          <c:y val="4.0768170611747943E-2"/>
          <c:w val="0.87345025354952455"/>
          <c:h val="0.61394825305409806"/>
        </c:manualLayout>
      </c:layout>
      <c:barChart>
        <c:barDir val="col"/>
        <c:grouping val="stacked"/>
        <c:varyColors val="0"/>
        <c:ser>
          <c:idx val="0"/>
          <c:order val="0"/>
          <c:tx>
            <c:strRef>
              <c:f>'Figure 3.9 data'!$A$2</c:f>
              <c:strCache>
                <c:ptCount val="1"/>
                <c:pt idx="0">
                  <c:v>Net investment</c:v>
                </c:pt>
              </c:strCache>
            </c:strRef>
          </c:tx>
          <c:spPr>
            <a:solidFill>
              <a:srgbClr val="28B6C7"/>
            </a:solidFill>
            <a:ln>
              <a:solidFill>
                <a:srgbClr val="59BFCB"/>
              </a:solid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B4-41CC-85A3-91E4CCD0649C}"/>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3B-4F7C-8F4F-CCA7221EF7EB}"/>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3.9 data'!$B$1:$L$1</c15:sqref>
                  </c15:fullRef>
                </c:ext>
              </c:extLst>
              <c:f>'Figure 3.9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3.9 data'!$B$2:$L$2</c15:sqref>
                  </c15:fullRef>
                </c:ext>
              </c:extLst>
              <c:f>'Figure 3.9 data'!$C$2:$L$2</c:f>
              <c:numCache>
                <c:formatCode>#,##0</c:formatCode>
                <c:ptCount val="10"/>
                <c:pt idx="0">
                  <c:v>27428.199000000001</c:v>
                </c:pt>
                <c:pt idx="1">
                  <c:v>28375.493999999999</c:v>
                </c:pt>
                <c:pt idx="2">
                  <c:v>19613.365000000002</c:v>
                </c:pt>
                <c:pt idx="3">
                  <c:v>26270.43</c:v>
                </c:pt>
                <c:pt idx="4">
                  <c:v>65192.438000000002</c:v>
                </c:pt>
                <c:pt idx="5">
                  <c:v>77578.557000000001</c:v>
                </c:pt>
                <c:pt idx="6">
                  <c:v>43057.875999999997</c:v>
                </c:pt>
                <c:pt idx="7">
                  <c:v>28363.420999999998</c:v>
                </c:pt>
                <c:pt idx="8">
                  <c:v>47320.978999999999</c:v>
                </c:pt>
                <c:pt idx="9">
                  <c:v>56420.54</c:v>
                </c:pt>
              </c:numCache>
            </c:numRef>
          </c:val>
          <c:extLst>
            <c:ext xmlns:c16="http://schemas.microsoft.com/office/drawing/2014/chart" uri="{C3380CC4-5D6E-409C-BE32-E72D297353CC}">
              <c16:uniqueId val="{0000001D-5793-41A9-A94B-861B7A33BC7E}"/>
            </c:ext>
          </c:extLst>
        </c:ser>
        <c:ser>
          <c:idx val="1"/>
          <c:order val="1"/>
          <c:tx>
            <c:strRef>
              <c:f>'Figure 3.9 data'!$A$3</c:f>
              <c:strCache>
                <c:ptCount val="1"/>
                <c:pt idx="0">
                  <c:v>Exchange-rate differentials</c:v>
                </c:pt>
              </c:strCache>
            </c:strRef>
          </c:tx>
          <c:spPr>
            <a:solidFill>
              <a:schemeClr val="bg1">
                <a:lumMod val="65000"/>
              </a:schemeClr>
            </a:solidFill>
            <a:ln>
              <a:solidFill>
                <a:schemeClr val="bg1">
                  <a:lumMod val="65000"/>
                </a:schemeClr>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1B9F-45EC-8DAD-A4655F7FEA21}"/>
                </c:ext>
              </c:extLst>
            </c:dLbl>
            <c:dLbl>
              <c:idx val="1"/>
              <c:delete val="1"/>
              <c:extLst>
                <c:ext xmlns:c15="http://schemas.microsoft.com/office/drawing/2012/chart" uri="{CE6537A1-D6FC-4f65-9D91-7224C49458BB}"/>
                <c:ext xmlns:c16="http://schemas.microsoft.com/office/drawing/2014/chart" uri="{C3380CC4-5D6E-409C-BE32-E72D297353CC}">
                  <c16:uniqueId val="{00000001-1B9F-45EC-8DAD-A4655F7FEA21}"/>
                </c:ext>
              </c:extLst>
            </c:dLbl>
            <c:dLbl>
              <c:idx val="2"/>
              <c:delete val="1"/>
              <c:extLst>
                <c:ext xmlns:c15="http://schemas.microsoft.com/office/drawing/2012/chart" uri="{CE6537A1-D6FC-4f65-9D91-7224C49458BB}"/>
                <c:ext xmlns:c16="http://schemas.microsoft.com/office/drawing/2014/chart" uri="{C3380CC4-5D6E-409C-BE32-E72D297353CC}">
                  <c16:uniqueId val="{00000002-C668-4E2D-994F-3CEDCA3E373F}"/>
                </c:ext>
              </c:extLst>
            </c:dLbl>
            <c:dLbl>
              <c:idx val="3"/>
              <c:delete val="1"/>
              <c:extLst>
                <c:ext xmlns:c15="http://schemas.microsoft.com/office/drawing/2012/chart" uri="{CE6537A1-D6FC-4f65-9D91-7224C49458BB}"/>
                <c:ext xmlns:c16="http://schemas.microsoft.com/office/drawing/2014/chart" uri="{C3380CC4-5D6E-409C-BE32-E72D297353CC}">
                  <c16:uniqueId val="{00000003-C668-4E2D-994F-3CEDCA3E373F}"/>
                </c:ext>
              </c:extLst>
            </c:dLbl>
            <c:dLbl>
              <c:idx val="4"/>
              <c:delete val="1"/>
              <c:extLst>
                <c:ext xmlns:c15="http://schemas.microsoft.com/office/drawing/2012/chart" uri="{CE6537A1-D6FC-4f65-9D91-7224C49458BB}"/>
                <c:ext xmlns:c16="http://schemas.microsoft.com/office/drawing/2014/chart" uri="{C3380CC4-5D6E-409C-BE32-E72D297353CC}">
                  <c16:uniqueId val="{00000004-C668-4E2D-994F-3CEDCA3E373F}"/>
                </c:ext>
              </c:extLst>
            </c:dLbl>
            <c:dLbl>
              <c:idx val="5"/>
              <c:delete val="1"/>
              <c:extLst>
                <c:ext xmlns:c15="http://schemas.microsoft.com/office/drawing/2012/chart" uri="{CE6537A1-D6FC-4f65-9D91-7224C49458BB}"/>
                <c:ext xmlns:c16="http://schemas.microsoft.com/office/drawing/2014/chart" uri="{C3380CC4-5D6E-409C-BE32-E72D297353CC}">
                  <c16:uniqueId val="{00000005-C668-4E2D-994F-3CEDCA3E373F}"/>
                </c:ext>
              </c:extLst>
            </c:dLbl>
            <c:dLbl>
              <c:idx val="6"/>
              <c:delete val="1"/>
              <c:extLst>
                <c:ext xmlns:c15="http://schemas.microsoft.com/office/drawing/2012/chart" uri="{CE6537A1-D6FC-4f65-9D91-7224C49458BB}"/>
                <c:ext xmlns:c16="http://schemas.microsoft.com/office/drawing/2014/chart" uri="{C3380CC4-5D6E-409C-BE32-E72D297353CC}">
                  <c16:uniqueId val="{00000006-C668-4E2D-994F-3CEDCA3E373F}"/>
                </c:ext>
              </c:extLst>
            </c:dLbl>
            <c:dLbl>
              <c:idx val="7"/>
              <c:delete val="1"/>
              <c:extLst>
                <c:ext xmlns:c15="http://schemas.microsoft.com/office/drawing/2012/chart" uri="{CE6537A1-D6FC-4f65-9D91-7224C49458BB}"/>
                <c:ext xmlns:c16="http://schemas.microsoft.com/office/drawing/2014/chart" uri="{C3380CC4-5D6E-409C-BE32-E72D297353CC}">
                  <c16:uniqueId val="{00000007-C668-4E2D-994F-3CEDCA3E373F}"/>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3.9 data'!$B$1:$L$1</c15:sqref>
                  </c15:fullRef>
                </c:ext>
              </c:extLst>
              <c:f>'Figure 3.9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3.9 data'!$B$3:$L$3</c15:sqref>
                  </c15:fullRef>
                </c:ext>
              </c:extLst>
              <c:f>'Figure 3.9 data'!$C$3:$L$3</c:f>
              <c:numCache>
                <c:formatCode>#,##0</c:formatCode>
                <c:ptCount val="10"/>
                <c:pt idx="0">
                  <c:v>5826.8249999999998</c:v>
                </c:pt>
                <c:pt idx="1">
                  <c:v>18978.13</c:v>
                </c:pt>
                <c:pt idx="2">
                  <c:v>-8992.9130000000005</c:v>
                </c:pt>
                <c:pt idx="3">
                  <c:v>31120.391</c:v>
                </c:pt>
                <c:pt idx="4">
                  <c:v>32807.021000000001</c:v>
                </c:pt>
                <c:pt idx="5">
                  <c:v>33250.461000000003</c:v>
                </c:pt>
                <c:pt idx="6">
                  <c:v>-76128.042000000001</c:v>
                </c:pt>
                <c:pt idx="7">
                  <c:v>33131.593000000001</c:v>
                </c:pt>
                <c:pt idx="8">
                  <c:v>39713.661999999997</c:v>
                </c:pt>
                <c:pt idx="9">
                  <c:v>54933.608</c:v>
                </c:pt>
              </c:numCache>
            </c:numRef>
          </c:val>
          <c:extLst>
            <c:ext xmlns:c15="http://schemas.microsoft.com/office/drawing/2012/chart" uri="{02D57815-91ED-43cb-92C2-25804820EDAC}">
              <c15:categoryFilterExceptions>
                <c15:categoryFilterException>
                  <c15:sqref>'Figure 3.9 data'!$B$3</c15:sqref>
                  <c15:dLbl>
                    <c:idx val="-1"/>
                    <c:delete val="1"/>
                    <c:extLst>
                      <c:ext uri="{CE6537A1-D6FC-4f65-9D91-7224C49458BB}"/>
                      <c:ext xmlns:c16="http://schemas.microsoft.com/office/drawing/2014/chart" uri="{C3380CC4-5D6E-409C-BE32-E72D297353CC}">
                        <c16:uniqueId val="{00000000-49B5-453F-910E-792F2CB5A8D3}"/>
                      </c:ext>
                    </c:extLst>
                  </c15:dLbl>
                </c15:categoryFilterException>
              </c15:categoryFilterExceptions>
            </c:ext>
            <c:ext xmlns:c16="http://schemas.microsoft.com/office/drawing/2014/chart" uri="{C3380CC4-5D6E-409C-BE32-E72D297353CC}">
              <c16:uniqueId val="{0000001E-5793-41A9-A94B-861B7A33BC7E}"/>
            </c:ext>
          </c:extLst>
        </c:ser>
        <c:ser>
          <c:idx val="2"/>
          <c:order val="2"/>
          <c:tx>
            <c:strRef>
              <c:f>'Figure 3.9 data'!$A$4</c:f>
              <c:strCache>
                <c:ptCount val="1"/>
                <c:pt idx="0">
                  <c:v>Change in prices</c:v>
                </c:pt>
              </c:strCache>
            </c:strRef>
          </c:tx>
          <c:spPr>
            <a:solidFill>
              <a:srgbClr val="AEDCE0"/>
            </a:solidFill>
            <a:ln>
              <a:solidFill>
                <a:srgbClr val="AEDCE0"/>
              </a:solidFill>
            </a:ln>
            <a:effectLst/>
          </c:spPr>
          <c:invertIfNegative val="0"/>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3B-4F7C-8F4F-CCA7221EF7EB}"/>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3.9 data'!$B$1:$L$1</c15:sqref>
                  </c15:fullRef>
                </c:ext>
              </c:extLst>
              <c:f>'Figure 3.9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3.9 data'!$B$4:$L$4</c15:sqref>
                  </c15:fullRef>
                </c:ext>
              </c:extLst>
              <c:f>'Figure 3.9 data'!$C$4:$L$4</c:f>
              <c:numCache>
                <c:formatCode>#,##0</c:formatCode>
                <c:ptCount val="10"/>
                <c:pt idx="0">
                  <c:v>-2542.125</c:v>
                </c:pt>
                <c:pt idx="1">
                  <c:v>9273.0069999999996</c:v>
                </c:pt>
                <c:pt idx="2">
                  <c:v>-3856.6</c:v>
                </c:pt>
                <c:pt idx="3">
                  <c:v>1487.9970000000001</c:v>
                </c:pt>
                <c:pt idx="4">
                  <c:v>10642.536</c:v>
                </c:pt>
                <c:pt idx="5">
                  <c:v>-6536.1970000000001</c:v>
                </c:pt>
                <c:pt idx="6">
                  <c:v>-13223.962</c:v>
                </c:pt>
                <c:pt idx="7">
                  <c:v>2913.0169999999998</c:v>
                </c:pt>
                <c:pt idx="8">
                  <c:v>-7106.5209999999997</c:v>
                </c:pt>
                <c:pt idx="9">
                  <c:v>18067</c:v>
                </c:pt>
              </c:numCache>
            </c:numRef>
          </c:val>
          <c:extLst>
            <c:ext xmlns:c16="http://schemas.microsoft.com/office/drawing/2014/chart" uri="{C3380CC4-5D6E-409C-BE32-E72D297353CC}">
              <c16:uniqueId val="{0000001F-5793-41A9-A94B-861B7A33BC7E}"/>
            </c:ext>
          </c:extLst>
        </c:ser>
        <c:ser>
          <c:idx val="3"/>
          <c:order val="3"/>
          <c:tx>
            <c:strRef>
              <c:f>'Figure 3.9 data'!$A$5</c:f>
              <c:strCache>
                <c:ptCount val="1"/>
                <c:pt idx="0">
                  <c:v>Other adjustments</c:v>
                </c:pt>
              </c:strCache>
            </c:strRef>
          </c:tx>
          <c:spPr>
            <a:solidFill>
              <a:srgbClr val="177990"/>
            </a:solidFill>
            <a:ln>
              <a:solidFill>
                <a:srgbClr val="006666"/>
              </a:solidFill>
            </a:ln>
            <a:effectLst/>
          </c:spPr>
          <c:invertIfNegative val="0"/>
          <c:cat>
            <c:strRef>
              <c:extLst>
                <c:ext xmlns:c15="http://schemas.microsoft.com/office/drawing/2012/chart" uri="{02D57815-91ED-43cb-92C2-25804820EDAC}">
                  <c15:fullRef>
                    <c15:sqref>'Figure 3.9 data'!$B$1:$L$1</c15:sqref>
                  </c15:fullRef>
                </c:ext>
              </c:extLst>
              <c:f>'Figure 3.9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3.9 data'!$B$5:$L$5</c15:sqref>
                  </c15:fullRef>
                </c:ext>
              </c:extLst>
              <c:f>'Figure 3.9 data'!$C$5:$L$5</c:f>
              <c:numCache>
                <c:formatCode>#,##0</c:formatCode>
                <c:ptCount val="10"/>
                <c:pt idx="0">
                  <c:v>-3367.127000000004</c:v>
                </c:pt>
                <c:pt idx="1">
                  <c:v>1528.3270000000448</c:v>
                </c:pt>
                <c:pt idx="2">
                  <c:v>-1845.9060000000063</c:v>
                </c:pt>
                <c:pt idx="3">
                  <c:v>-6467.3940000000039</c:v>
                </c:pt>
                <c:pt idx="4">
                  <c:v>-4385.9860000000335</c:v>
                </c:pt>
                <c:pt idx="5">
                  <c:v>-4960.2949999999255</c:v>
                </c:pt>
                <c:pt idx="6">
                  <c:v>-16328.133000000053</c:v>
                </c:pt>
                <c:pt idx="7">
                  <c:v>12586.969000000008</c:v>
                </c:pt>
                <c:pt idx="8">
                  <c:v>-3624.1200000000026</c:v>
                </c:pt>
                <c:pt idx="9">
                  <c:v>401.85199999999895</c:v>
                </c:pt>
              </c:numCache>
            </c:numRef>
          </c:val>
          <c:extLst>
            <c:ext xmlns:c16="http://schemas.microsoft.com/office/drawing/2014/chart" uri="{C3380CC4-5D6E-409C-BE32-E72D297353CC}">
              <c16:uniqueId val="{00000020-5793-41A9-A94B-861B7A33BC7E}"/>
            </c:ext>
          </c:extLst>
        </c:ser>
        <c:dLbls>
          <c:showLegendKey val="0"/>
          <c:showVal val="0"/>
          <c:showCatName val="0"/>
          <c:showSerName val="0"/>
          <c:showPercent val="0"/>
          <c:showBubbleSize val="0"/>
        </c:dLbls>
        <c:gapWidth val="60"/>
        <c:overlap val="100"/>
        <c:axId val="660314408"/>
        <c:axId val="660312768"/>
      </c:barChart>
      <c:catAx>
        <c:axId val="660314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480000" spcFirstLastPara="1" vertOverflow="ellipsis"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2768"/>
        <c:crosses val="autoZero"/>
        <c:auto val="1"/>
        <c:lblAlgn val="ctr"/>
        <c:lblOffset val="100"/>
        <c:noMultiLvlLbl val="0"/>
      </c:catAx>
      <c:valAx>
        <c:axId val="660312768"/>
        <c:scaling>
          <c:orientation val="minMax"/>
          <c:max val="120000"/>
          <c:min val="-120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4408"/>
        <c:crosses val="autoZero"/>
        <c:crossBetween val="between"/>
        <c:majorUnit val="40000"/>
        <c:minorUnit val="5000"/>
        <c:dispUnits>
          <c:builtInUnit val="thousands"/>
        </c:dispUnits>
      </c:valAx>
      <c:spPr>
        <a:noFill/>
        <a:ln>
          <a:noFill/>
        </a:ln>
        <a:effectLst/>
      </c:spPr>
    </c:plotArea>
    <c:legend>
      <c:legendPos val="b"/>
      <c:layout>
        <c:manualLayout>
          <c:xMode val="edge"/>
          <c:yMode val="edge"/>
          <c:x val="2.2940343489889881E-2"/>
          <c:y val="0.83665561541649391"/>
          <c:w val="0.78330620856269184"/>
          <c:h val="0.1611709720495464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892546686264668E-2"/>
          <c:y val="8.7762163676078295E-2"/>
          <c:w val="0.89191750000000003"/>
          <c:h val="0.59881203703703711"/>
        </c:manualLayout>
      </c:layout>
      <c:lineChart>
        <c:grouping val="standard"/>
        <c:varyColors val="0"/>
        <c:ser>
          <c:idx val="3"/>
          <c:order val="0"/>
          <c:tx>
            <c:strRef>
              <c:f>'Figure 3.10 data'!$A$3</c:f>
              <c:strCache>
                <c:ptCount val="1"/>
                <c:pt idx="0">
                  <c:v>Share equity</c:v>
                </c:pt>
              </c:strCache>
            </c:strRef>
          </c:tx>
          <c:spPr>
            <a:ln w="25400" cap="rnd">
              <a:solidFill>
                <a:srgbClr val="8BCED6"/>
              </a:solidFill>
              <a:round/>
            </a:ln>
            <a:effectLst/>
          </c:spPr>
          <c:marker>
            <c:symbol val="none"/>
          </c:marker>
          <c:dPt>
            <c:idx val="8"/>
            <c:marker>
              <c:symbol val="none"/>
            </c:marker>
            <c:bubble3D val="0"/>
            <c:extLst>
              <c:ext xmlns:c16="http://schemas.microsoft.com/office/drawing/2014/chart" uri="{C3380CC4-5D6E-409C-BE32-E72D297353CC}">
                <c16:uniqueId val="{00000004-087D-4B3D-B253-53CE5F878705}"/>
              </c:ext>
            </c:extLst>
          </c:dPt>
          <c:dLbls>
            <c:dLbl>
              <c:idx val="8"/>
              <c:layout>
                <c:manualLayout>
                  <c:x val="-5.0814063691481941E-2"/>
                  <c:y val="-7.644257681527975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87D-4B3D-B253-53CE5F878705}"/>
                </c:ext>
              </c:extLst>
            </c:dLbl>
            <c:dLbl>
              <c:idx val="9"/>
              <c:layout>
                <c:manualLayout>
                  <c:x val="-1.771098242680065E-2"/>
                  <c:y val="-6.71827119693912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94F-4B76-82EE-5968F50A7D2F}"/>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3.10 data'!$B$1:$L$1</c15:sqref>
                  </c15:fullRef>
                </c:ext>
              </c:extLst>
              <c:f>'Figure 3.10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3.10 data'!$B$3:$L$3</c15:sqref>
                  </c15:fullRef>
                </c:ext>
              </c:extLst>
              <c:f>'Figure 3.10 data'!$C$3:$L$3</c:f>
              <c:numCache>
                <c:formatCode>#,##0</c:formatCode>
                <c:ptCount val="10"/>
                <c:pt idx="0">
                  <c:v>61779.330999999998</c:v>
                </c:pt>
                <c:pt idx="1">
                  <c:v>78224.236000000004</c:v>
                </c:pt>
                <c:pt idx="2">
                  <c:v>77649.356</c:v>
                </c:pt>
                <c:pt idx="3">
                  <c:v>99678.210999999996</c:v>
                </c:pt>
                <c:pt idx="4">
                  <c:v>139927.948</c:v>
                </c:pt>
                <c:pt idx="5">
                  <c:v>174341.685</c:v>
                </c:pt>
                <c:pt idx="6">
                  <c:v>124566.14</c:v>
                </c:pt>
                <c:pt idx="7">
                  <c:v>142893.875</c:v>
                </c:pt>
                <c:pt idx="8">
                  <c:v>183187.51699999999</c:v>
                </c:pt>
                <c:pt idx="9">
                  <c:v>233297.05600000001</c:v>
                </c:pt>
              </c:numCache>
            </c:numRef>
          </c:val>
          <c:smooth val="0"/>
          <c:extLst>
            <c:ext xmlns:c16="http://schemas.microsoft.com/office/drawing/2014/chart" uri="{C3380CC4-5D6E-409C-BE32-E72D297353CC}">
              <c16:uniqueId val="{00000005-087D-4B3D-B253-53CE5F878705}"/>
            </c:ext>
          </c:extLst>
        </c:ser>
        <c:ser>
          <c:idx val="0"/>
          <c:order val="1"/>
          <c:tx>
            <c:strRef>
              <c:f>'Figure 3.10 data'!$A$4</c:f>
              <c:strCache>
                <c:ptCount val="1"/>
                <c:pt idx="0">
                  <c:v>Tradable bonds</c:v>
                </c:pt>
              </c:strCache>
            </c:strRef>
          </c:tx>
          <c:spPr>
            <a:ln w="25400" cap="rnd">
              <a:solidFill>
                <a:srgbClr val="177990"/>
              </a:solidFill>
              <a:round/>
            </a:ln>
            <a:effectLst/>
          </c:spPr>
          <c:marker>
            <c:symbol val="none"/>
          </c:marker>
          <c:dLbls>
            <c:dLbl>
              <c:idx val="8"/>
              <c:layout>
                <c:manualLayout>
                  <c:x val="-4.6193589126405227E-2"/>
                  <c:y val="6.36365035365902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63C-4D49-B2C7-7EA9B1011352}"/>
                </c:ext>
              </c:extLst>
            </c:dLbl>
            <c:dLbl>
              <c:idx val="9"/>
              <c:layout>
                <c:manualLayout>
                  <c:x val="0"/>
                  <c:y val="6.71827119693912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94F-4B76-82EE-5968F50A7D2F}"/>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3.10 data'!$B$1:$L$1</c15:sqref>
                  </c15:fullRef>
                </c:ext>
              </c:extLst>
              <c:f>'Figure 3.10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3.10 data'!$B$4:$L$4</c15:sqref>
                  </c15:fullRef>
                </c:ext>
              </c:extLst>
              <c:f>'Figure 3.10 data'!$C$4:$L$4</c:f>
              <c:numCache>
                <c:formatCode>#,##0</c:formatCode>
                <c:ptCount val="10"/>
                <c:pt idx="0">
                  <c:v>57368.678999999996</c:v>
                </c:pt>
                <c:pt idx="1">
                  <c:v>64765.974000000002</c:v>
                </c:pt>
                <c:pt idx="2">
                  <c:v>64054.856</c:v>
                </c:pt>
                <c:pt idx="3">
                  <c:v>71567.221000000005</c:v>
                </c:pt>
                <c:pt idx="4">
                  <c:v>77887.751000000004</c:v>
                </c:pt>
                <c:pt idx="5">
                  <c:v>79669.047999999995</c:v>
                </c:pt>
                <c:pt idx="6">
                  <c:v>77979.748999999996</c:v>
                </c:pt>
                <c:pt idx="7">
                  <c:v>94164.377999999997</c:v>
                </c:pt>
                <c:pt idx="8">
                  <c:v>102208.35400000001</c:v>
                </c:pt>
                <c:pt idx="9">
                  <c:v>120078.651</c:v>
                </c:pt>
              </c:numCache>
            </c:numRef>
          </c:val>
          <c:smooth val="0"/>
          <c:extLst>
            <c:ext xmlns:c16="http://schemas.microsoft.com/office/drawing/2014/chart" uri="{C3380CC4-5D6E-409C-BE32-E72D297353CC}">
              <c16:uniqueId val="{00000006-087D-4B3D-B253-53CE5F878705}"/>
            </c:ext>
          </c:extLst>
        </c:ser>
        <c:dLbls>
          <c:showLegendKey val="0"/>
          <c:showVal val="0"/>
          <c:showCatName val="0"/>
          <c:showSerName val="0"/>
          <c:showPercent val="0"/>
          <c:showBubbleSize val="0"/>
        </c:dLbls>
        <c:smooth val="0"/>
        <c:axId val="660314408"/>
        <c:axId val="660312768"/>
        <c:extLst/>
      </c:lineChart>
      <c:catAx>
        <c:axId val="660314408"/>
        <c:scaling>
          <c:orientation val="minMax"/>
        </c:scaling>
        <c:delete val="0"/>
        <c:axPos val="b"/>
        <c:numFmt formatCode="General" sourceLinked="1"/>
        <c:majorTickMark val="none"/>
        <c:minorTickMark val="none"/>
        <c:tickLblPos val="nextTo"/>
        <c:spPr>
          <a:noFill/>
          <a:ln w="9525" cap="flat" cmpd="sng" algn="ctr">
            <a:noFill/>
            <a:round/>
          </a:ln>
          <a:effectLst/>
        </c:spPr>
        <c:txPr>
          <a:bodyPr rot="-2580000" spcFirstLastPara="1" vertOverflow="ellipsis"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2768"/>
        <c:crosses val="autoZero"/>
        <c:auto val="1"/>
        <c:lblAlgn val="ctr"/>
        <c:lblOffset val="100"/>
        <c:noMultiLvlLbl val="0"/>
      </c:catAx>
      <c:valAx>
        <c:axId val="660312768"/>
        <c:scaling>
          <c:orientation val="minMax"/>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4408"/>
        <c:crosses val="autoZero"/>
        <c:crossBetween val="between"/>
        <c:majorUnit val="40000"/>
        <c:dispUnits>
          <c:builtInUnit val="thousands"/>
        </c:dispUnits>
      </c:valAx>
      <c:spPr>
        <a:noFill/>
        <a:ln>
          <a:noFill/>
        </a:ln>
        <a:effectLst/>
      </c:spPr>
    </c:plotArea>
    <c:legend>
      <c:legendPos val="b"/>
      <c:layout>
        <c:manualLayout>
          <c:xMode val="edge"/>
          <c:yMode val="edge"/>
          <c:x val="0.15408484272935127"/>
          <c:y val="0.90954629629629624"/>
          <c:w val="0.74071157175836877"/>
          <c:h val="8.5894907407407406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7.1531076246368272E-2"/>
          <c:y val="3.1237713372855896E-2"/>
          <c:w val="0.92882299978587335"/>
          <c:h val="0.61565324074074079"/>
        </c:manualLayout>
      </c:layout>
      <c:barChart>
        <c:barDir val="col"/>
        <c:grouping val="stacked"/>
        <c:varyColors val="0"/>
        <c:ser>
          <c:idx val="0"/>
          <c:order val="0"/>
          <c:tx>
            <c:strRef>
              <c:f>'Figure 3.11 data'!$A$2</c:f>
              <c:strCache>
                <c:ptCount val="1"/>
                <c:pt idx="0">
                  <c:v>Business sector </c:v>
                </c:pt>
              </c:strCache>
            </c:strRef>
          </c:tx>
          <c:spPr>
            <a:solidFill>
              <a:srgbClr val="595959"/>
            </a:solidFill>
            <a:ln>
              <a:noFill/>
            </a:ln>
            <a:effectLst/>
          </c:spPr>
          <c:invertIfNegative val="0"/>
          <c:dLbls>
            <c:dLbl>
              <c:idx val="8"/>
              <c:layout>
                <c:manualLayout>
                  <c:x val="4.1196641835166136E-4"/>
                  <c:y val="2.3523148148147611E-3"/>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manualLayout>
                      <c:w val="3.2961069602831294E-2"/>
                      <c:h val="8.1314499668649079E-2"/>
                    </c:manualLayout>
                  </c15:layout>
                </c:ext>
                <c:ext xmlns:c16="http://schemas.microsoft.com/office/drawing/2014/chart" uri="{C3380CC4-5D6E-409C-BE32-E72D297353CC}">
                  <c16:uniqueId val="{00000001-5C59-4C52-887B-68A6532FAACC}"/>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rgbClr val="595959"/>
                      </a:solidFill>
                      <a:round/>
                    </a:ln>
                    <a:effectLst/>
                  </c:spPr>
                </c15:leaderLines>
              </c:ext>
            </c:extLst>
          </c:dLbls>
          <c:cat>
            <c:strRef>
              <c:extLst>
                <c:ext xmlns:c15="http://schemas.microsoft.com/office/drawing/2012/chart" uri="{02D57815-91ED-43cb-92C2-25804820EDAC}">
                  <c15:fullRef>
                    <c15:sqref>'Figure 3.11 data'!$B$1:$L$1</c15:sqref>
                  </c15:fullRef>
                </c:ext>
              </c:extLst>
              <c:f>'Figure 3.11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3.11 data'!$B$2:$L$2</c15:sqref>
                  </c15:fullRef>
                </c:ext>
              </c:extLst>
              <c:f>'Figure 3.11 data'!$C$2:$L$2</c:f>
              <c:numCache>
                <c:formatCode>#,##0</c:formatCode>
                <c:ptCount val="10"/>
                <c:pt idx="0">
                  <c:v>87.816000000000003</c:v>
                </c:pt>
                <c:pt idx="1">
                  <c:v>372.54399999999998</c:v>
                </c:pt>
                <c:pt idx="2">
                  <c:v>-706.31899999999996</c:v>
                </c:pt>
                <c:pt idx="3">
                  <c:v>-60.799000000000007</c:v>
                </c:pt>
                <c:pt idx="4">
                  <c:v>1203.751</c:v>
                </c:pt>
                <c:pt idx="5">
                  <c:v>2255.69</c:v>
                </c:pt>
                <c:pt idx="6">
                  <c:v>52.652000000000001</c:v>
                </c:pt>
                <c:pt idx="7">
                  <c:v>-1182.259</c:v>
                </c:pt>
                <c:pt idx="8">
                  <c:v>3511.0749999999998</c:v>
                </c:pt>
                <c:pt idx="9">
                  <c:v>2992.797</c:v>
                </c:pt>
              </c:numCache>
            </c:numRef>
          </c:val>
          <c:extLst>
            <c:ext xmlns:c16="http://schemas.microsoft.com/office/drawing/2014/chart" uri="{C3380CC4-5D6E-409C-BE32-E72D297353CC}">
              <c16:uniqueId val="{00000000-276B-43E7-A76D-7EC00B97DAA9}"/>
            </c:ext>
          </c:extLst>
        </c:ser>
        <c:ser>
          <c:idx val="1"/>
          <c:order val="1"/>
          <c:tx>
            <c:strRef>
              <c:f>'Figure 3.11 data'!$A$3</c:f>
              <c:strCache>
                <c:ptCount val="1"/>
                <c:pt idx="0">
                  <c:v>Institutional investors</c:v>
                </c:pt>
              </c:strCache>
            </c:strRef>
          </c:tx>
          <c:spPr>
            <a:solidFill>
              <a:srgbClr val="177990"/>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2E8-4289-A3B5-5A7248A67E4E}"/>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B6A-4980-8BBD-E00A41DE07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rgbClr val="177990"/>
                      </a:solidFill>
                      <a:round/>
                    </a:ln>
                    <a:effectLst/>
                  </c:spPr>
                </c15:leaderLines>
              </c:ext>
            </c:extLst>
          </c:dLbls>
          <c:cat>
            <c:strRef>
              <c:extLst>
                <c:ext xmlns:c15="http://schemas.microsoft.com/office/drawing/2012/chart" uri="{02D57815-91ED-43cb-92C2-25804820EDAC}">
                  <c15:fullRef>
                    <c15:sqref>'Figure 3.11 data'!$B$1:$L$1</c15:sqref>
                  </c15:fullRef>
                </c:ext>
              </c:extLst>
              <c:f>'Figure 3.11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3.11 data'!$B$3:$L$3</c15:sqref>
                  </c15:fullRef>
                </c:ext>
              </c:extLst>
              <c:f>'Figure 3.11 data'!$C$3:$L$3</c:f>
              <c:numCache>
                <c:formatCode>#,##0</c:formatCode>
                <c:ptCount val="10"/>
                <c:pt idx="0">
                  <c:v>-256.62900000000002</c:v>
                </c:pt>
                <c:pt idx="1">
                  <c:v>719.65800000000002</c:v>
                </c:pt>
                <c:pt idx="2">
                  <c:v>6214.7359999999999</c:v>
                </c:pt>
                <c:pt idx="3">
                  <c:v>2035.8019999999999</c:v>
                </c:pt>
                <c:pt idx="4">
                  <c:v>10104.875</c:v>
                </c:pt>
                <c:pt idx="5">
                  <c:v>6404.19</c:v>
                </c:pt>
                <c:pt idx="6">
                  <c:v>-5842.1289999999999</c:v>
                </c:pt>
                <c:pt idx="7">
                  <c:v>-2110.1529999999998</c:v>
                </c:pt>
                <c:pt idx="8">
                  <c:v>7123.7039999999997</c:v>
                </c:pt>
                <c:pt idx="9">
                  <c:v>7111.3010000000004</c:v>
                </c:pt>
              </c:numCache>
            </c:numRef>
          </c:val>
          <c:extLst>
            <c:ext xmlns:c16="http://schemas.microsoft.com/office/drawing/2014/chart" uri="{C3380CC4-5D6E-409C-BE32-E72D297353CC}">
              <c16:uniqueId val="{00000003-276B-43E7-A76D-7EC00B97DAA9}"/>
            </c:ext>
          </c:extLst>
        </c:ser>
        <c:ser>
          <c:idx val="2"/>
          <c:order val="2"/>
          <c:tx>
            <c:strRef>
              <c:f>'Figure 3.11 data'!$A$4</c:f>
              <c:strCache>
                <c:ptCount val="1"/>
                <c:pt idx="0">
                  <c:v>Households </c:v>
                </c:pt>
              </c:strCache>
            </c:strRef>
          </c:tx>
          <c:spPr>
            <a:solidFill>
              <a:srgbClr val="28B6C7"/>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C59-4C52-887B-68A6532FAACC}"/>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B6A-4980-8BBD-E00A41DE07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3.11 data'!$B$1:$L$1</c15:sqref>
                  </c15:fullRef>
                </c:ext>
              </c:extLst>
              <c:f>'Figure 3.11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3.11 data'!$B$4:$L$4</c15:sqref>
                  </c15:fullRef>
                </c:ext>
              </c:extLst>
              <c:f>'Figure 3.11 data'!$C$4:$L$4</c:f>
              <c:numCache>
                <c:formatCode>#,##0</c:formatCode>
                <c:ptCount val="10"/>
                <c:pt idx="0">
                  <c:v>-593</c:v>
                </c:pt>
                <c:pt idx="1">
                  <c:v>-1244</c:v>
                </c:pt>
                <c:pt idx="2">
                  <c:v>1486</c:v>
                </c:pt>
                <c:pt idx="3">
                  <c:v>937</c:v>
                </c:pt>
                <c:pt idx="4">
                  <c:v>4259.4890000000005</c:v>
                </c:pt>
                <c:pt idx="5">
                  <c:v>5666.2990000000009</c:v>
                </c:pt>
                <c:pt idx="6">
                  <c:v>-378.33100000000002</c:v>
                </c:pt>
                <c:pt idx="7">
                  <c:v>839.26700000000005</c:v>
                </c:pt>
                <c:pt idx="8">
                  <c:v>5522.29</c:v>
                </c:pt>
                <c:pt idx="9">
                  <c:v>6418.1189999999997</c:v>
                </c:pt>
              </c:numCache>
            </c:numRef>
          </c:val>
          <c:extLst>
            <c:ext xmlns:c16="http://schemas.microsoft.com/office/drawing/2014/chart" uri="{C3380CC4-5D6E-409C-BE32-E72D297353CC}">
              <c16:uniqueId val="{00000004-276B-43E7-A76D-7EC00B97DAA9}"/>
            </c:ext>
          </c:extLst>
        </c:ser>
        <c:ser>
          <c:idx val="3"/>
          <c:order val="3"/>
          <c:tx>
            <c:strRef>
              <c:f>'Figure 3.11 data'!$A$5</c:f>
              <c:strCache>
                <c:ptCount val="1"/>
                <c:pt idx="0">
                  <c:v>Banks</c:v>
                </c:pt>
              </c:strCache>
            </c:strRef>
          </c:tx>
          <c:spPr>
            <a:solidFill>
              <a:srgbClr val="AEDCE0"/>
            </a:solidFill>
            <a:ln>
              <a:solidFill>
                <a:srgbClr val="AEDCE0"/>
              </a:solidFill>
            </a:ln>
            <a:effectLst/>
          </c:spPr>
          <c:invertIfNegative val="0"/>
          <c:cat>
            <c:strRef>
              <c:extLst>
                <c:ext xmlns:c15="http://schemas.microsoft.com/office/drawing/2012/chart" uri="{02D57815-91ED-43cb-92C2-25804820EDAC}">
                  <c15:fullRef>
                    <c15:sqref>'Figure 3.11 data'!$B$1:$L$1</c15:sqref>
                  </c15:fullRef>
                </c:ext>
              </c:extLst>
              <c:f>'Figure 3.11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3.11 data'!$B$5:$L$5</c15:sqref>
                  </c15:fullRef>
                </c:ext>
              </c:extLst>
              <c:f>'Figure 3.11 data'!$C$5:$L$5</c:f>
              <c:numCache>
                <c:formatCode>#,##0</c:formatCode>
                <c:ptCount val="10"/>
                <c:pt idx="0">
                  <c:v>7.95799999999997</c:v>
                </c:pt>
                <c:pt idx="1">
                  <c:v>-11.695999999999913</c:v>
                </c:pt>
                <c:pt idx="2">
                  <c:v>8.0180000000009386</c:v>
                </c:pt>
                <c:pt idx="3">
                  <c:v>3.7309999999999945</c:v>
                </c:pt>
                <c:pt idx="4">
                  <c:v>63.82799999999861</c:v>
                </c:pt>
                <c:pt idx="5">
                  <c:v>-149.23200000000088</c:v>
                </c:pt>
                <c:pt idx="6">
                  <c:v>239.96699999999953</c:v>
                </c:pt>
                <c:pt idx="7">
                  <c:v>62.41199999999958</c:v>
                </c:pt>
                <c:pt idx="8">
                  <c:v>121.10400000000209</c:v>
                </c:pt>
                <c:pt idx="9">
                  <c:v>-885.34799999999996</c:v>
                </c:pt>
              </c:numCache>
            </c:numRef>
          </c:val>
          <c:extLst>
            <c:ext xmlns:c16="http://schemas.microsoft.com/office/drawing/2014/chart" uri="{C3380CC4-5D6E-409C-BE32-E72D297353CC}">
              <c16:uniqueId val="{00000005-276B-43E7-A76D-7EC00B97DAA9}"/>
            </c:ext>
          </c:extLst>
        </c:ser>
        <c:dLbls>
          <c:showLegendKey val="0"/>
          <c:showVal val="0"/>
          <c:showCatName val="0"/>
          <c:showSerName val="0"/>
          <c:showPercent val="0"/>
          <c:showBubbleSize val="0"/>
        </c:dLbls>
        <c:gapWidth val="65"/>
        <c:overlap val="100"/>
        <c:axId val="1046140336"/>
        <c:axId val="1046140664"/>
      </c:barChart>
      <c:lineChart>
        <c:grouping val="standard"/>
        <c:varyColors val="0"/>
        <c:ser>
          <c:idx val="4"/>
          <c:order val="4"/>
          <c:tx>
            <c:strRef>
              <c:f>'Figure 3.11 data'!$A$6</c:f>
              <c:strCache>
                <c:ptCount val="1"/>
                <c:pt idx="0">
                  <c:v>Total equity investments</c:v>
                </c:pt>
              </c:strCache>
            </c:strRef>
          </c:tx>
          <c:spPr>
            <a:ln w="19050" cap="rnd">
              <a:solidFill>
                <a:srgbClr val="BFBFBF"/>
              </a:solidFill>
              <a:round/>
            </a:ln>
            <a:effectLst/>
          </c:spPr>
          <c:marker>
            <c:symbol val="circle"/>
            <c:size val="5"/>
            <c:spPr>
              <a:noFill/>
              <a:ln w="9525">
                <a:noFill/>
              </a:ln>
              <a:effectLst/>
            </c:spPr>
          </c:marker>
          <c:cat>
            <c:strRef>
              <c:extLst>
                <c:ext xmlns:c15="http://schemas.microsoft.com/office/drawing/2012/chart" uri="{02D57815-91ED-43cb-92C2-25804820EDAC}">
                  <c15:fullRef>
                    <c15:sqref>'Figure 3.11 data'!$B$1:$L$1</c15:sqref>
                  </c15:fullRef>
                </c:ext>
              </c:extLst>
              <c:f>'Figure 3.11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3.11 data'!$B$6:$L$6</c15:sqref>
                  </c15:fullRef>
                </c:ext>
              </c:extLst>
              <c:f>'Figure 3.11 data'!$C$6:$L$6</c:f>
              <c:numCache>
                <c:formatCode>#,##0</c:formatCode>
                <c:ptCount val="10"/>
                <c:pt idx="0">
                  <c:v>-753.85500000000002</c:v>
                </c:pt>
                <c:pt idx="1">
                  <c:v>-163.494</c:v>
                </c:pt>
                <c:pt idx="2">
                  <c:v>7002.4350000000004</c:v>
                </c:pt>
                <c:pt idx="3">
                  <c:v>2915.7339999999999</c:v>
                </c:pt>
                <c:pt idx="4">
                  <c:v>15631.942999999999</c:v>
                </c:pt>
                <c:pt idx="5">
                  <c:v>14176.947</c:v>
                </c:pt>
                <c:pt idx="6">
                  <c:v>-5927.8410000000003</c:v>
                </c:pt>
                <c:pt idx="7">
                  <c:v>-2390.7330000000002</c:v>
                </c:pt>
                <c:pt idx="8">
                  <c:v>16278.173000000001</c:v>
                </c:pt>
                <c:pt idx="9">
                  <c:v>15636.869000000001</c:v>
                </c:pt>
              </c:numCache>
            </c:numRef>
          </c:val>
          <c:smooth val="0"/>
          <c:extLst>
            <c:ext xmlns:c16="http://schemas.microsoft.com/office/drawing/2014/chart" uri="{C3380CC4-5D6E-409C-BE32-E72D297353CC}">
              <c16:uniqueId val="{00000006-276B-43E7-A76D-7EC00B97DAA9}"/>
            </c:ext>
          </c:extLst>
        </c:ser>
        <c:dLbls>
          <c:showLegendKey val="0"/>
          <c:showVal val="0"/>
          <c:showCatName val="0"/>
          <c:showSerName val="0"/>
          <c:showPercent val="0"/>
          <c:showBubbleSize val="0"/>
        </c:dLbls>
        <c:marker val="1"/>
        <c:smooth val="0"/>
        <c:axId val="1046140336"/>
        <c:axId val="1046140664"/>
      </c:lineChart>
      <c:catAx>
        <c:axId val="10461403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426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664"/>
        <c:crosses val="autoZero"/>
        <c:auto val="1"/>
        <c:lblAlgn val="ctr"/>
        <c:lblOffset val="100"/>
        <c:noMultiLvlLbl val="0"/>
      </c:catAx>
      <c:valAx>
        <c:axId val="1046140664"/>
        <c:scaling>
          <c:orientation val="minMax"/>
          <c:max val="18000"/>
          <c:min val="-6000"/>
        </c:scaling>
        <c:delete val="0"/>
        <c:axPos val="l"/>
        <c:majorGridlines>
          <c:spPr>
            <a:ln w="6350" cap="flat" cmpd="sng" algn="ctr">
              <a:solidFill>
                <a:srgbClr val="BFBFBF">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336"/>
        <c:crosses val="autoZero"/>
        <c:crossBetween val="between"/>
        <c:majorUnit val="6000"/>
        <c:dispUnits>
          <c:builtInUnit val="thousands"/>
        </c:dispUnits>
      </c:valAx>
      <c:spPr>
        <a:noFill/>
        <a:ln>
          <a:noFill/>
        </a:ln>
        <a:effectLst/>
      </c:spPr>
    </c:plotArea>
    <c:legend>
      <c:legendPos val="t"/>
      <c:layout>
        <c:manualLayout>
          <c:xMode val="edge"/>
          <c:yMode val="edge"/>
          <c:x val="0"/>
          <c:y val="0.83165092592592582"/>
          <c:w val="0.97815206337944915"/>
          <c:h val="0.1632643518518518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7.0243354241927458E-2"/>
          <c:y val="0.17164120370370373"/>
          <c:w val="0.91887580895942211"/>
          <c:h val="0.63515509259259251"/>
        </c:manualLayout>
      </c:layout>
      <c:barChart>
        <c:barDir val="col"/>
        <c:grouping val="stacked"/>
        <c:varyColors val="0"/>
        <c:ser>
          <c:idx val="0"/>
          <c:order val="0"/>
          <c:tx>
            <c:strRef>
              <c:f>'Figure 3.12 data'!$A$2</c:f>
              <c:strCache>
                <c:ptCount val="1"/>
                <c:pt idx="0">
                  <c:v>Business sector </c:v>
                </c:pt>
              </c:strCache>
            </c:strRef>
          </c:tx>
          <c:spPr>
            <a:solidFill>
              <a:srgbClr val="595959"/>
            </a:solidFill>
            <a:ln>
              <a:noFill/>
            </a:ln>
            <a:effectLst/>
          </c:spPr>
          <c:invertIfNegative val="0"/>
          <c:dLbls>
            <c:dLbl>
              <c:idx val="8"/>
              <c:layout>
                <c:manualLayout>
                  <c:x val="0"/>
                  <c:y val="3.8312260871588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0A6-4E76-B81D-48487C4F869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86D-4059-AE1B-564242E57FF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3.12 data'!$B$1:$L$1</c15:sqref>
                  </c15:fullRef>
                </c:ext>
              </c:extLst>
              <c:f>'Figure 3.12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3.12 data'!$B$2:$L$2</c15:sqref>
                  </c15:fullRef>
                </c:ext>
              </c:extLst>
              <c:f>'Figure 3.12 data'!$C$2:$L$2</c:f>
              <c:numCache>
                <c:formatCode>#,##0</c:formatCode>
                <c:ptCount val="10"/>
                <c:pt idx="0">
                  <c:v>-326.51400000000001</c:v>
                </c:pt>
                <c:pt idx="1">
                  <c:v>-131.74600000000001</c:v>
                </c:pt>
                <c:pt idx="2">
                  <c:v>-1388.288</c:v>
                </c:pt>
                <c:pt idx="3">
                  <c:v>-1100.77</c:v>
                </c:pt>
                <c:pt idx="4">
                  <c:v>1420.4839999999999</c:v>
                </c:pt>
                <c:pt idx="5">
                  <c:v>-1014.7220000000001</c:v>
                </c:pt>
                <c:pt idx="6">
                  <c:v>2699.201</c:v>
                </c:pt>
                <c:pt idx="7">
                  <c:v>683.32100000000003</c:v>
                </c:pt>
                <c:pt idx="8">
                  <c:v>5490.2669999999998</c:v>
                </c:pt>
                <c:pt idx="9">
                  <c:v>9049.4089999999997</c:v>
                </c:pt>
              </c:numCache>
            </c:numRef>
          </c:val>
          <c:extLst>
            <c:ext xmlns:c16="http://schemas.microsoft.com/office/drawing/2014/chart" uri="{C3380CC4-5D6E-409C-BE32-E72D297353CC}">
              <c16:uniqueId val="{00000000-0C96-4E0B-8A37-1B92BE5B269D}"/>
            </c:ext>
          </c:extLst>
        </c:ser>
        <c:ser>
          <c:idx val="1"/>
          <c:order val="1"/>
          <c:tx>
            <c:strRef>
              <c:f>'Figure 3.12 data'!$A$3</c:f>
              <c:strCache>
                <c:ptCount val="1"/>
                <c:pt idx="0">
                  <c:v>Institutional investors</c:v>
                </c:pt>
              </c:strCache>
            </c:strRef>
          </c:tx>
          <c:spPr>
            <a:solidFill>
              <a:srgbClr val="177990"/>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0A6-4E76-B81D-48487C4F869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86D-4059-AE1B-564242E57FF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3.12 data'!$B$1:$L$1</c15:sqref>
                  </c15:fullRef>
                </c:ext>
              </c:extLst>
              <c:f>'Figure 3.12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3.12 data'!$B$3:$L$3</c15:sqref>
                  </c15:fullRef>
                </c:ext>
              </c:extLst>
              <c:f>'Figure 3.12 data'!$C$3:$L$3</c:f>
              <c:numCache>
                <c:formatCode>#,##0</c:formatCode>
                <c:ptCount val="10"/>
                <c:pt idx="0">
                  <c:v>732.97199999999998</c:v>
                </c:pt>
                <c:pt idx="1">
                  <c:v>-799.77499999999998</c:v>
                </c:pt>
                <c:pt idx="2">
                  <c:v>1467.105</c:v>
                </c:pt>
                <c:pt idx="3">
                  <c:v>406.96100000000001</c:v>
                </c:pt>
                <c:pt idx="4">
                  <c:v>637.39300000000003</c:v>
                </c:pt>
                <c:pt idx="5">
                  <c:v>-2225.9780000000001</c:v>
                </c:pt>
                <c:pt idx="6">
                  <c:v>459.51499999999999</c:v>
                </c:pt>
                <c:pt idx="7">
                  <c:v>2579.7950000000001</c:v>
                </c:pt>
                <c:pt idx="8">
                  <c:v>-2651.3580000000002</c:v>
                </c:pt>
                <c:pt idx="9">
                  <c:v>-6624.4809999999998</c:v>
                </c:pt>
              </c:numCache>
            </c:numRef>
          </c:val>
          <c:extLst>
            <c:ext xmlns:c16="http://schemas.microsoft.com/office/drawing/2014/chart" uri="{C3380CC4-5D6E-409C-BE32-E72D297353CC}">
              <c16:uniqueId val="{00000001-0C96-4E0B-8A37-1B92BE5B269D}"/>
            </c:ext>
          </c:extLst>
        </c:ser>
        <c:ser>
          <c:idx val="2"/>
          <c:order val="2"/>
          <c:tx>
            <c:strRef>
              <c:f>'Figure 3.12 data'!$A$4</c:f>
              <c:strCache>
                <c:ptCount val="1"/>
                <c:pt idx="0">
                  <c:v>Households </c:v>
                </c:pt>
              </c:strCache>
            </c:strRef>
          </c:tx>
          <c:spPr>
            <a:solidFill>
              <a:srgbClr val="28B6C7"/>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0A6-4E76-B81D-48487C4F869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86D-4059-AE1B-564242E57FF5}"/>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3.12 data'!$B$1:$L$1</c15:sqref>
                  </c15:fullRef>
                </c:ext>
              </c:extLst>
              <c:f>'Figure 3.12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3.12 data'!$B$4:$L$4</c15:sqref>
                  </c15:fullRef>
                </c:ext>
              </c:extLst>
              <c:f>'Figure 3.12 data'!$C$4:$L$4</c:f>
              <c:numCache>
                <c:formatCode>#,##0</c:formatCode>
                <c:ptCount val="10"/>
                <c:pt idx="0">
                  <c:v>1020.1669999999999</c:v>
                </c:pt>
                <c:pt idx="1">
                  <c:v>3068.0210000000002</c:v>
                </c:pt>
                <c:pt idx="2">
                  <c:v>1690.694</c:v>
                </c:pt>
                <c:pt idx="3">
                  <c:v>1255.252</c:v>
                </c:pt>
                <c:pt idx="4">
                  <c:v>-2920.7459999999996</c:v>
                </c:pt>
                <c:pt idx="5">
                  <c:v>-2311.8960000000002</c:v>
                </c:pt>
                <c:pt idx="6">
                  <c:v>279.36</c:v>
                </c:pt>
                <c:pt idx="7">
                  <c:v>2880.4469999999997</c:v>
                </c:pt>
                <c:pt idx="8">
                  <c:v>2958.9409999999998</c:v>
                </c:pt>
                <c:pt idx="9">
                  <c:v>2090.5889999999999</c:v>
                </c:pt>
              </c:numCache>
            </c:numRef>
          </c:val>
          <c:extLst>
            <c:ext xmlns:c16="http://schemas.microsoft.com/office/drawing/2014/chart" uri="{C3380CC4-5D6E-409C-BE32-E72D297353CC}">
              <c16:uniqueId val="{00000002-0C96-4E0B-8A37-1B92BE5B269D}"/>
            </c:ext>
          </c:extLst>
        </c:ser>
        <c:ser>
          <c:idx val="3"/>
          <c:order val="3"/>
          <c:tx>
            <c:strRef>
              <c:f>'Figure 3.12 data'!$A$5</c:f>
              <c:strCache>
                <c:ptCount val="1"/>
                <c:pt idx="0">
                  <c:v>Banks</c:v>
                </c:pt>
              </c:strCache>
            </c:strRef>
          </c:tx>
          <c:spPr>
            <a:solidFill>
              <a:srgbClr val="AEDCE0"/>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0A6-4E76-B81D-48487C4F8696}"/>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86D-4059-AE1B-564242E57FF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3.12 data'!$B$1:$L$1</c15:sqref>
                  </c15:fullRef>
                </c:ext>
              </c:extLst>
              <c:f>'Figure 3.12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3.12 data'!$B$5:$L$5</c15:sqref>
                  </c15:fullRef>
                </c:ext>
              </c:extLst>
              <c:f>'Figure 3.12 data'!$C$5:$L$5</c:f>
              <c:numCache>
                <c:formatCode>#,##0</c:formatCode>
                <c:ptCount val="10"/>
                <c:pt idx="0">
                  <c:v>941.86600000000021</c:v>
                </c:pt>
                <c:pt idx="1">
                  <c:v>2359.4629999999997</c:v>
                </c:pt>
                <c:pt idx="2">
                  <c:v>-1590.328</c:v>
                </c:pt>
                <c:pt idx="3">
                  <c:v>2962.1170000000002</c:v>
                </c:pt>
                <c:pt idx="4">
                  <c:v>388.98799999999983</c:v>
                </c:pt>
                <c:pt idx="5">
                  <c:v>6884.8379999999997</c:v>
                </c:pt>
                <c:pt idx="6">
                  <c:v>588.61200000000008</c:v>
                </c:pt>
                <c:pt idx="7">
                  <c:v>4741.1350000000002</c:v>
                </c:pt>
                <c:pt idx="8">
                  <c:v>-2368.9499999999994</c:v>
                </c:pt>
                <c:pt idx="9">
                  <c:v>3317.0550000000003</c:v>
                </c:pt>
              </c:numCache>
            </c:numRef>
          </c:val>
          <c:extLst>
            <c:ext xmlns:c16="http://schemas.microsoft.com/office/drawing/2014/chart" uri="{C3380CC4-5D6E-409C-BE32-E72D297353CC}">
              <c16:uniqueId val="{00000003-0C96-4E0B-8A37-1B92BE5B269D}"/>
            </c:ext>
          </c:extLst>
        </c:ser>
        <c:dLbls>
          <c:showLegendKey val="0"/>
          <c:showVal val="0"/>
          <c:showCatName val="0"/>
          <c:showSerName val="0"/>
          <c:showPercent val="0"/>
          <c:showBubbleSize val="0"/>
        </c:dLbls>
        <c:gapWidth val="50"/>
        <c:overlap val="100"/>
        <c:axId val="1046140336"/>
        <c:axId val="1046140664"/>
      </c:barChart>
      <c:lineChart>
        <c:grouping val="standard"/>
        <c:varyColors val="0"/>
        <c:ser>
          <c:idx val="4"/>
          <c:order val="4"/>
          <c:tx>
            <c:strRef>
              <c:f>'Figure 3.12 data'!$A$6</c:f>
              <c:strCache>
                <c:ptCount val="1"/>
                <c:pt idx="0">
                  <c:v>Total bond investments</c:v>
                </c:pt>
              </c:strCache>
            </c:strRef>
          </c:tx>
          <c:spPr>
            <a:ln w="25400" cap="rnd">
              <a:solidFill>
                <a:srgbClr val="B4B4B4"/>
              </a:solidFill>
              <a:round/>
            </a:ln>
            <a:effectLst/>
          </c:spPr>
          <c:marker>
            <c:symbol val="circle"/>
            <c:size val="5"/>
            <c:spPr>
              <a:noFill/>
              <a:ln w="9525">
                <a:noFill/>
              </a:ln>
              <a:effectLst/>
            </c:spPr>
          </c:marker>
          <c:cat>
            <c:strRef>
              <c:extLst>
                <c:ext xmlns:c15="http://schemas.microsoft.com/office/drawing/2012/chart" uri="{02D57815-91ED-43cb-92C2-25804820EDAC}">
                  <c15:fullRef>
                    <c15:sqref>'Figure 3.12 data'!$B$1:$L$1</c15:sqref>
                  </c15:fullRef>
                </c:ext>
              </c:extLst>
              <c:f>'Figure 3.12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3.12 data'!$B$6:$L$6</c15:sqref>
                  </c15:fullRef>
                </c:ext>
              </c:extLst>
              <c:f>'Figure 3.12 data'!$C$6:$L$6</c:f>
              <c:numCache>
                <c:formatCode>#,##0</c:formatCode>
                <c:ptCount val="10"/>
                <c:pt idx="0">
                  <c:v>2368.491</c:v>
                </c:pt>
                <c:pt idx="1">
                  <c:v>4495.9629999999997</c:v>
                </c:pt>
                <c:pt idx="2">
                  <c:v>179.18299999999999</c:v>
                </c:pt>
                <c:pt idx="3">
                  <c:v>3523.56</c:v>
                </c:pt>
                <c:pt idx="4">
                  <c:v>-473.88099999999997</c:v>
                </c:pt>
                <c:pt idx="5">
                  <c:v>1332.242</c:v>
                </c:pt>
                <c:pt idx="6">
                  <c:v>4026.6880000000001</c:v>
                </c:pt>
                <c:pt idx="7">
                  <c:v>10884.698</c:v>
                </c:pt>
                <c:pt idx="8">
                  <c:v>3428.9</c:v>
                </c:pt>
                <c:pt idx="9">
                  <c:v>7832.5720000000001</c:v>
                </c:pt>
              </c:numCache>
            </c:numRef>
          </c:val>
          <c:smooth val="0"/>
          <c:extLst>
            <c:ext xmlns:c16="http://schemas.microsoft.com/office/drawing/2014/chart" uri="{C3380CC4-5D6E-409C-BE32-E72D297353CC}">
              <c16:uniqueId val="{00000004-0C96-4E0B-8A37-1B92BE5B269D}"/>
            </c:ext>
          </c:extLst>
        </c:ser>
        <c:dLbls>
          <c:showLegendKey val="0"/>
          <c:showVal val="0"/>
          <c:showCatName val="0"/>
          <c:showSerName val="0"/>
          <c:showPercent val="0"/>
          <c:showBubbleSize val="0"/>
        </c:dLbls>
        <c:marker val="1"/>
        <c:smooth val="0"/>
        <c:axId val="1046140336"/>
        <c:axId val="1046140664"/>
      </c:lineChart>
      <c:catAx>
        <c:axId val="10461403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420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664"/>
        <c:crosses val="autoZero"/>
        <c:auto val="1"/>
        <c:lblAlgn val="ctr"/>
        <c:lblOffset val="100"/>
        <c:noMultiLvlLbl val="0"/>
      </c:catAx>
      <c:valAx>
        <c:axId val="1046140664"/>
        <c:scaling>
          <c:orientation val="minMax"/>
          <c:max val="14000"/>
          <c:min val="-8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336"/>
        <c:crosses val="autoZero"/>
        <c:crossBetween val="between"/>
        <c:majorUnit val="6000"/>
        <c:dispUnits>
          <c:builtInUnit val="thousands"/>
        </c:dispUnits>
      </c:valAx>
      <c:spPr>
        <a:noFill/>
        <a:ln>
          <a:noFill/>
        </a:ln>
        <a:effectLst/>
      </c:spPr>
    </c:plotArea>
    <c:legend>
      <c:legendPos val="t"/>
      <c:layout>
        <c:manualLayout>
          <c:xMode val="edge"/>
          <c:yMode val="edge"/>
          <c:x val="6.7775833333333341E-2"/>
          <c:y val="0"/>
          <c:w val="0.73463194444444446"/>
          <c:h val="0.28754052270706026"/>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7.7298888888888889E-2"/>
          <c:y val="4.6375462962962966E-2"/>
          <c:w val="0.91887580895942211"/>
          <c:h val="0.72673972707538415"/>
        </c:manualLayout>
      </c:layout>
      <c:barChart>
        <c:barDir val="col"/>
        <c:grouping val="stacked"/>
        <c:varyColors val="0"/>
        <c:ser>
          <c:idx val="0"/>
          <c:order val="0"/>
          <c:tx>
            <c:strRef>
              <c:f>'Figure 3.13 data'!$A$2</c:f>
              <c:strCache>
                <c:ptCount val="1"/>
                <c:pt idx="0">
                  <c:v>Direct investment </c:v>
                </c:pt>
              </c:strCache>
            </c:strRef>
          </c:tx>
          <c:spPr>
            <a:solidFill>
              <a:schemeClr val="accent1">
                <a:lumMod val="50000"/>
              </a:schemeClr>
            </a:solidFill>
            <a:ln>
              <a:noFill/>
            </a:ln>
            <a:effectLst/>
          </c:spPr>
          <c:invertIfNegative val="0"/>
          <c:cat>
            <c:strRef>
              <c:extLst>
                <c:ext xmlns:c15="http://schemas.microsoft.com/office/drawing/2012/chart" uri="{02D57815-91ED-43cb-92C2-25804820EDAC}">
                  <c15:fullRef>
                    <c15:sqref>'Figure 3.13 data'!$B$1:$L$1</c15:sqref>
                  </c15:fullRef>
                </c:ext>
              </c:extLst>
              <c:f>'Figure 3.13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3.13 data'!$B$2:$L$2</c15:sqref>
                  </c15:fullRef>
                </c:ext>
              </c:extLst>
              <c:f>'Figure 3.13 data'!$C$2:$L$2</c:f>
              <c:numCache>
                <c:formatCode>#,##0</c:formatCode>
                <c:ptCount val="10"/>
                <c:pt idx="0">
                  <c:v>-181</c:v>
                </c:pt>
                <c:pt idx="1">
                  <c:v>382</c:v>
                </c:pt>
                <c:pt idx="2">
                  <c:v>540</c:v>
                </c:pt>
                <c:pt idx="3">
                  <c:v>152</c:v>
                </c:pt>
                <c:pt idx="4">
                  <c:v>-338</c:v>
                </c:pt>
                <c:pt idx="5">
                  <c:v>-722</c:v>
                </c:pt>
                <c:pt idx="6">
                  <c:v>138</c:v>
                </c:pt>
                <c:pt idx="7">
                  <c:v>463</c:v>
                </c:pt>
                <c:pt idx="8">
                  <c:v>427</c:v>
                </c:pt>
                <c:pt idx="9">
                  <c:v>-196</c:v>
                </c:pt>
              </c:numCache>
            </c:numRef>
          </c:val>
          <c:extLst>
            <c:ext xmlns:c16="http://schemas.microsoft.com/office/drawing/2014/chart" uri="{C3380CC4-5D6E-409C-BE32-E72D297353CC}">
              <c16:uniqueId val="{00000001-8315-48D2-8979-F3550963B87D}"/>
            </c:ext>
          </c:extLst>
        </c:ser>
        <c:ser>
          <c:idx val="1"/>
          <c:order val="1"/>
          <c:tx>
            <c:strRef>
              <c:f>'Figure 3.13 data'!$A$3</c:f>
              <c:strCache>
                <c:ptCount val="1"/>
                <c:pt idx="0">
                  <c:v>Portfolio investment</c:v>
                </c:pt>
              </c:strCache>
            </c:strRef>
          </c:tx>
          <c:spPr>
            <a:solidFill>
              <a:srgbClr val="28B6C7"/>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7C7-4AC7-84E6-E6437AF2BD29}"/>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BB-41F9-B9AD-9D07184782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3.13 data'!$B$1:$L$1</c15:sqref>
                  </c15:fullRef>
                </c:ext>
              </c:extLst>
              <c:f>'Figure 3.13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3.13 data'!$B$3:$L$3</c15:sqref>
                  </c15:fullRef>
                </c:ext>
              </c:extLst>
              <c:f>'Figure 3.13 data'!$C$3:$L$3</c:f>
              <c:numCache>
                <c:formatCode>#,##0</c:formatCode>
                <c:ptCount val="10"/>
                <c:pt idx="0">
                  <c:v>427.16699999999992</c:v>
                </c:pt>
                <c:pt idx="1">
                  <c:v>1824.0210000000002</c:v>
                </c:pt>
                <c:pt idx="2">
                  <c:v>3176.694</c:v>
                </c:pt>
                <c:pt idx="3">
                  <c:v>2192.252</c:v>
                </c:pt>
                <c:pt idx="4">
                  <c:v>1338.7430000000008</c:v>
                </c:pt>
                <c:pt idx="5">
                  <c:v>3354.4030000000007</c:v>
                </c:pt>
                <c:pt idx="6">
                  <c:v>-98.971000000000004</c:v>
                </c:pt>
                <c:pt idx="7">
                  <c:v>3719.7139999999999</c:v>
                </c:pt>
                <c:pt idx="8">
                  <c:v>8481.2309999999998</c:v>
                </c:pt>
                <c:pt idx="9">
                  <c:v>8508.7079999999987</c:v>
                </c:pt>
              </c:numCache>
            </c:numRef>
          </c:val>
          <c:extLst>
            <c:ext xmlns:c16="http://schemas.microsoft.com/office/drawing/2014/chart" uri="{C3380CC4-5D6E-409C-BE32-E72D297353CC}">
              <c16:uniqueId val="{00000004-8315-48D2-8979-F3550963B87D}"/>
            </c:ext>
          </c:extLst>
        </c:ser>
        <c:ser>
          <c:idx val="2"/>
          <c:order val="2"/>
          <c:tx>
            <c:strRef>
              <c:f>'Figure 3.13 data'!$A$4</c:f>
              <c:strCache>
                <c:ptCount val="1"/>
                <c:pt idx="0">
                  <c:v>Other investment (incl. deposits)</c:v>
                </c:pt>
              </c:strCache>
            </c:strRef>
          </c:tx>
          <c:spPr>
            <a:solidFill>
              <a:srgbClr val="788B8D"/>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7C7-4AC7-84E6-E6437AF2BD2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3.13 data'!$B$1:$L$1</c15:sqref>
                  </c15:fullRef>
                </c:ext>
              </c:extLst>
              <c:f>'Figure 3.13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3.13 data'!$B$4:$L$4</c15:sqref>
                  </c15:fullRef>
                </c:ext>
              </c:extLst>
              <c:f>'Figure 3.13 data'!$C$4:$L$4</c:f>
              <c:numCache>
                <c:formatCode>#,##0</c:formatCode>
                <c:ptCount val="10"/>
                <c:pt idx="0">
                  <c:v>-1324</c:v>
                </c:pt>
                <c:pt idx="1">
                  <c:v>-1120</c:v>
                </c:pt>
                <c:pt idx="2">
                  <c:v>-1213</c:v>
                </c:pt>
                <c:pt idx="3">
                  <c:v>-1496</c:v>
                </c:pt>
                <c:pt idx="4">
                  <c:v>-1521</c:v>
                </c:pt>
                <c:pt idx="5">
                  <c:v>-1298</c:v>
                </c:pt>
                <c:pt idx="6">
                  <c:v>-2143</c:v>
                </c:pt>
                <c:pt idx="7">
                  <c:v>2117</c:v>
                </c:pt>
                <c:pt idx="8">
                  <c:v>1940</c:v>
                </c:pt>
                <c:pt idx="9">
                  <c:v>278</c:v>
                </c:pt>
              </c:numCache>
            </c:numRef>
          </c:val>
          <c:extLst>
            <c:ext xmlns:c16="http://schemas.microsoft.com/office/drawing/2014/chart" uri="{C3380CC4-5D6E-409C-BE32-E72D297353CC}">
              <c16:uniqueId val="{00000007-8315-48D2-8979-F3550963B87D}"/>
            </c:ext>
          </c:extLst>
        </c:ser>
        <c:dLbls>
          <c:showLegendKey val="0"/>
          <c:showVal val="0"/>
          <c:showCatName val="0"/>
          <c:showSerName val="0"/>
          <c:showPercent val="0"/>
          <c:showBubbleSize val="0"/>
        </c:dLbls>
        <c:gapWidth val="70"/>
        <c:overlap val="100"/>
        <c:axId val="1046140336"/>
        <c:axId val="1046140664"/>
      </c:barChart>
      <c:lineChart>
        <c:grouping val="standard"/>
        <c:varyColors val="0"/>
        <c:ser>
          <c:idx val="3"/>
          <c:order val="3"/>
          <c:tx>
            <c:strRef>
              <c:f>'Figure 3.13 data'!$A$5</c:f>
              <c:strCache>
                <c:ptCount val="1"/>
                <c:pt idx="0">
                  <c:v>Total household external investment</c:v>
                </c:pt>
              </c:strCache>
            </c:strRef>
          </c:tx>
          <c:spPr>
            <a:ln w="25400" cap="rnd">
              <a:solidFill>
                <a:srgbClr val="AADCE0"/>
              </a:solidFill>
              <a:round/>
            </a:ln>
            <a:effectLst/>
          </c:spPr>
          <c:marker>
            <c:symbol val="none"/>
          </c:marker>
          <c:cat>
            <c:strRef>
              <c:extLst>
                <c:ext xmlns:c15="http://schemas.microsoft.com/office/drawing/2012/chart" uri="{02D57815-91ED-43cb-92C2-25804820EDAC}">
                  <c15:fullRef>
                    <c15:sqref>'Figure 3.13 data'!$B$1:$L$1</c15:sqref>
                  </c15:fullRef>
                </c:ext>
              </c:extLst>
              <c:f>'Figure 3.13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3.13 data'!$B$5:$L$5</c15:sqref>
                  </c15:fullRef>
                </c:ext>
              </c:extLst>
              <c:f>'Figure 3.13 data'!$C$5:$L$5</c:f>
              <c:numCache>
                <c:formatCode>#,##0</c:formatCode>
                <c:ptCount val="10"/>
                <c:pt idx="0">
                  <c:v>-1077.8330000000001</c:v>
                </c:pt>
                <c:pt idx="1">
                  <c:v>1086.0210000000002</c:v>
                </c:pt>
                <c:pt idx="2">
                  <c:v>2503.694</c:v>
                </c:pt>
                <c:pt idx="3">
                  <c:v>848.25199999999995</c:v>
                </c:pt>
                <c:pt idx="4">
                  <c:v>-520.25699999999915</c:v>
                </c:pt>
                <c:pt idx="5">
                  <c:v>1334.4030000000007</c:v>
                </c:pt>
                <c:pt idx="6">
                  <c:v>-2103.971</c:v>
                </c:pt>
                <c:pt idx="7">
                  <c:v>6299.7139999999999</c:v>
                </c:pt>
                <c:pt idx="8">
                  <c:v>10848.231</c:v>
                </c:pt>
                <c:pt idx="9">
                  <c:v>8591</c:v>
                </c:pt>
              </c:numCache>
            </c:numRef>
          </c:val>
          <c:smooth val="0"/>
          <c:extLst>
            <c:ext xmlns:c16="http://schemas.microsoft.com/office/drawing/2014/chart" uri="{C3380CC4-5D6E-409C-BE32-E72D297353CC}">
              <c16:uniqueId val="{0000000A-8315-48D2-8979-F3550963B87D}"/>
            </c:ext>
          </c:extLst>
        </c:ser>
        <c:dLbls>
          <c:showLegendKey val="0"/>
          <c:showVal val="0"/>
          <c:showCatName val="0"/>
          <c:showSerName val="0"/>
          <c:showPercent val="0"/>
          <c:showBubbleSize val="0"/>
        </c:dLbls>
        <c:marker val="1"/>
        <c:smooth val="0"/>
        <c:axId val="1046140336"/>
        <c:axId val="1046140664"/>
      </c:lineChart>
      <c:catAx>
        <c:axId val="10461403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420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664"/>
        <c:crosses val="autoZero"/>
        <c:auto val="1"/>
        <c:lblAlgn val="ctr"/>
        <c:lblOffset val="100"/>
        <c:noMultiLvlLbl val="0"/>
      </c:catAx>
      <c:valAx>
        <c:axId val="1046140664"/>
        <c:scaling>
          <c:orientation val="minMax"/>
          <c:max val="12000"/>
          <c:min val="-3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46140336"/>
        <c:crosses val="autoZero"/>
        <c:crossBetween val="between"/>
        <c:dispUnits>
          <c:builtInUnit val="thousands"/>
        </c:dispUnits>
      </c:valAx>
      <c:spPr>
        <a:noFill/>
        <a:ln>
          <a:noFill/>
        </a:ln>
        <a:effectLst/>
      </c:spPr>
    </c:plotArea>
    <c:legend>
      <c:legendPos val="t"/>
      <c:layout>
        <c:manualLayout>
          <c:xMode val="edge"/>
          <c:yMode val="edge"/>
          <c:x val="7.9516111111111107E-2"/>
          <c:y val="5.2061757083703898E-2"/>
          <c:w val="0.55437527777777773"/>
          <c:h val="0.3079972222222222"/>
        </c:manualLayout>
      </c:layout>
      <c:overlay val="0"/>
      <c:spPr>
        <a:solidFill>
          <a:srgbClr val="F2F2F2"/>
        </a:solid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3.14 data'!$B$1</c:f>
              <c:strCache>
                <c:ptCount val="1"/>
                <c:pt idx="0">
                  <c:v>2025</c:v>
                </c:pt>
              </c:strCache>
            </c:strRef>
          </c:tx>
          <c:spPr>
            <a:solidFill>
              <a:srgbClr val="177990"/>
            </a:solidFill>
            <a:ln>
              <a:noFill/>
            </a:ln>
            <a:effectLst/>
          </c:spPr>
          <c:invertIfNegative val="0"/>
          <c:dPt>
            <c:idx val="4"/>
            <c:invertIfNegative val="0"/>
            <c:bubble3D val="0"/>
            <c:extLst>
              <c:ext xmlns:c16="http://schemas.microsoft.com/office/drawing/2014/chart" uri="{C3380CC4-5D6E-409C-BE32-E72D297353CC}">
                <c16:uniqueId val="{00000002-A13C-4605-A2E9-A34341065B6B}"/>
              </c:ext>
            </c:extLst>
          </c:dPt>
          <c:cat>
            <c:strRef>
              <c:f>'Figure 3.14 data'!$A$2:$A$5</c:f>
              <c:strCache>
                <c:ptCount val="4"/>
                <c:pt idx="0">
                  <c:v>External deposits </c:v>
                </c:pt>
                <c:pt idx="1">
                  <c:v>Loans</c:v>
                </c:pt>
                <c:pt idx="2">
                  <c:v>Customer credit</c:v>
                </c:pt>
                <c:pt idx="3">
                  <c:v>Other assets</c:v>
                </c:pt>
              </c:strCache>
            </c:strRef>
          </c:cat>
          <c:val>
            <c:numRef>
              <c:f>'Figure 3.14 data'!$B$2:$B$5</c:f>
              <c:numCache>
                <c:formatCode>#,##0</c:formatCode>
                <c:ptCount val="4"/>
                <c:pt idx="0">
                  <c:v>10070</c:v>
                </c:pt>
                <c:pt idx="1">
                  <c:v>4693</c:v>
                </c:pt>
                <c:pt idx="2">
                  <c:v>4074</c:v>
                </c:pt>
                <c:pt idx="3">
                  <c:v>1047</c:v>
                </c:pt>
              </c:numCache>
            </c:numRef>
          </c:val>
          <c:extLst>
            <c:ext xmlns:c16="http://schemas.microsoft.com/office/drawing/2014/chart" uri="{C3380CC4-5D6E-409C-BE32-E72D297353CC}">
              <c16:uniqueId val="{00000003-A13C-4605-A2E9-A34341065B6B}"/>
            </c:ext>
          </c:extLst>
        </c:ser>
        <c:dLbls>
          <c:showLegendKey val="0"/>
          <c:showVal val="0"/>
          <c:showCatName val="0"/>
          <c:showSerName val="0"/>
          <c:showPercent val="0"/>
          <c:showBubbleSize val="0"/>
        </c:dLbls>
        <c:gapWidth val="30"/>
        <c:axId val="652390096"/>
        <c:axId val="652388456"/>
      </c:barChart>
      <c:catAx>
        <c:axId val="652390096"/>
        <c:scaling>
          <c:orientation val="minMax"/>
        </c:scaling>
        <c:delete val="0"/>
        <c:axPos val="l"/>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52388456"/>
        <c:crosses val="autoZero"/>
        <c:auto val="1"/>
        <c:lblAlgn val="ctr"/>
        <c:lblOffset val="100"/>
        <c:noMultiLvlLbl val="0"/>
      </c:catAx>
      <c:valAx>
        <c:axId val="652388456"/>
        <c:scaling>
          <c:orientation val="minMax"/>
          <c:max val="12000"/>
          <c:min val="0"/>
        </c:scaling>
        <c:delete val="0"/>
        <c:axPos val="b"/>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52390096"/>
        <c:crosses val="autoZero"/>
        <c:crossBetween val="between"/>
        <c:majorUnit val="3000"/>
        <c:minorUnit val="500"/>
        <c:dispUnits>
          <c:builtInUnit val="thousands"/>
        </c:dispUnits>
      </c:valAx>
      <c:spPr>
        <a:noFill/>
        <a:ln>
          <a:noFill/>
        </a:ln>
        <a:effectLst/>
      </c:spPr>
    </c:plotArea>
    <c:plotVisOnly val="1"/>
    <c:dispBlanksAs val="gap"/>
    <c:showDLblsOverMax val="0"/>
  </c:chart>
  <c:spPr>
    <a:solidFill>
      <a:schemeClr val="bg1">
        <a:lumMod val="95000"/>
      </a:schemeClr>
    </a:solidFill>
    <a:ln w="9525" cap="flat" cmpd="sng" algn="ctr">
      <a:noFill/>
      <a:round/>
    </a:ln>
    <a:effectLst/>
  </c:spPr>
  <c:txPr>
    <a:bodyPr/>
    <a:lstStyle/>
    <a:p>
      <a:pPr>
        <a:defRPr sz="110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604353335143458E-2"/>
          <c:y val="4.4535185185185164E-2"/>
          <c:w val="0.87963639243370439"/>
          <c:h val="0.57589530475357242"/>
        </c:manualLayout>
      </c:layout>
      <c:barChart>
        <c:barDir val="col"/>
        <c:grouping val="stacked"/>
        <c:varyColors val="0"/>
        <c:ser>
          <c:idx val="0"/>
          <c:order val="1"/>
          <c:tx>
            <c:strRef>
              <c:f>'Figure 3.15 data'!$A$3</c:f>
              <c:strCache>
                <c:ptCount val="1"/>
                <c:pt idx="0">
                  <c:v>New capital</c:v>
                </c:pt>
              </c:strCache>
            </c:strRef>
          </c:tx>
          <c:spPr>
            <a:solidFill>
              <a:srgbClr val="59BFCB"/>
            </a:solidFill>
            <a:ln>
              <a:solidFill>
                <a:srgbClr val="59BFCB"/>
              </a:solid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17-4F29-8303-575D9915F85A}"/>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A2D-4928-8E4F-5924F6B9B6D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3.15 data'!$B$1:$L$1</c15:sqref>
                  </c15:fullRef>
                </c:ext>
              </c:extLst>
              <c:f>'Figure 3.15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3.15 data'!$B$3:$L$3</c15:sqref>
                  </c15:fullRef>
                </c:ext>
              </c:extLst>
              <c:f>'Figure 3.15 data'!$C$3:$L$3</c:f>
              <c:numCache>
                <c:formatCode>#,##0</c:formatCode>
                <c:ptCount val="10"/>
                <c:pt idx="0">
                  <c:v>10083.695</c:v>
                </c:pt>
                <c:pt idx="1">
                  <c:v>731.44800000000032</c:v>
                </c:pt>
                <c:pt idx="2">
                  <c:v>1691.9780000000001</c:v>
                </c:pt>
                <c:pt idx="3">
                  <c:v>1366.71</c:v>
                </c:pt>
                <c:pt idx="4">
                  <c:v>198.32400000000007</c:v>
                </c:pt>
                <c:pt idx="5">
                  <c:v>-1301.049</c:v>
                </c:pt>
                <c:pt idx="6">
                  <c:v>-563.47099999999955</c:v>
                </c:pt>
                <c:pt idx="7">
                  <c:v>-316.47599999999966</c:v>
                </c:pt>
                <c:pt idx="8">
                  <c:v>1923.0650000000005</c:v>
                </c:pt>
                <c:pt idx="9">
                  <c:v>669.44000000000051</c:v>
                </c:pt>
              </c:numCache>
            </c:numRef>
          </c:val>
          <c:extLst xmlns:c15="http://schemas.microsoft.com/office/drawing/2012/chart">
            <c:ext xmlns:c16="http://schemas.microsoft.com/office/drawing/2014/chart" uri="{C3380CC4-5D6E-409C-BE32-E72D297353CC}">
              <c16:uniqueId val="{00000012-ED30-40A4-9DD2-DD7AAA7E5BC2}"/>
            </c:ext>
          </c:extLst>
        </c:ser>
        <c:ser>
          <c:idx val="1"/>
          <c:order val="2"/>
          <c:tx>
            <c:strRef>
              <c:f>'Figure 3.15 data'!$A$4</c:f>
              <c:strCache>
                <c:ptCount val="1"/>
                <c:pt idx="0">
                  <c:v>Undistributed earnings</c:v>
                </c:pt>
              </c:strCache>
            </c:strRef>
          </c:tx>
          <c:spPr>
            <a:solidFill>
              <a:srgbClr val="177990"/>
            </a:solidFill>
            <a:ln>
              <a:solidFill>
                <a:srgbClr val="177990"/>
              </a:solidFill>
            </a:ln>
            <a:effectLst/>
          </c:spPr>
          <c:invertIfNegative val="0"/>
          <c:dLbls>
            <c:dLbl>
              <c:idx val="7"/>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6="http://schemas.microsoft.com/office/drawing/2014/chart" uri="{C3380CC4-5D6E-409C-BE32-E72D297353CC}">
                  <c16:uniqueId val="{00000001-8B17-4F29-8303-575D9915F85A}"/>
                </c:ext>
              </c:extLst>
            </c:dLbl>
            <c:dLbl>
              <c:idx val="8"/>
              <c:layout/>
              <c:numFmt formatCode="#,##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17-4F29-8303-575D9915F85A}"/>
                </c:ext>
              </c:extLst>
            </c:dLbl>
            <c:dLbl>
              <c:idx val="9"/>
              <c:layout/>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2D-4928-8E4F-5924F6B9B6D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3.15 data'!$B$1:$L$1</c15:sqref>
                  </c15:fullRef>
                </c:ext>
              </c:extLst>
              <c:f>'Figure 3.15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3.15 data'!$B$4:$L$4</c15:sqref>
                  </c15:fullRef>
                </c:ext>
              </c:extLst>
              <c:f>'Figure 3.15 data'!$C$4:$L$4</c:f>
              <c:numCache>
                <c:formatCode>#,##0</c:formatCode>
                <c:ptCount val="10"/>
                <c:pt idx="0">
                  <c:v>4419</c:v>
                </c:pt>
                <c:pt idx="1">
                  <c:v>4543</c:v>
                </c:pt>
                <c:pt idx="2">
                  <c:v>4509</c:v>
                </c:pt>
                <c:pt idx="3">
                  <c:v>3517</c:v>
                </c:pt>
                <c:pt idx="4">
                  <c:v>2066</c:v>
                </c:pt>
                <c:pt idx="5">
                  <c:v>6568</c:v>
                </c:pt>
                <c:pt idx="6">
                  <c:v>7071</c:v>
                </c:pt>
                <c:pt idx="7">
                  <c:v>4178</c:v>
                </c:pt>
                <c:pt idx="8">
                  <c:v>2763</c:v>
                </c:pt>
                <c:pt idx="9">
                  <c:v>6079</c:v>
                </c:pt>
              </c:numCache>
            </c:numRef>
          </c:val>
          <c:extLst>
            <c:ext xmlns:c16="http://schemas.microsoft.com/office/drawing/2014/chart" uri="{C3380CC4-5D6E-409C-BE32-E72D297353CC}">
              <c16:uniqueId val="{00000013-ED30-40A4-9DD2-DD7AAA7E5BC2}"/>
            </c:ext>
          </c:extLst>
        </c:ser>
        <c:ser>
          <c:idx val="4"/>
          <c:order val="4"/>
          <c:tx>
            <c:strRef>
              <c:f>'Figure 3.15 data'!$A$6</c:f>
              <c:strCache>
                <c:ptCount val="1"/>
                <c:pt idx="0">
                  <c:v>Owners’ loans</c:v>
                </c:pt>
              </c:strCache>
            </c:strRef>
          </c:tx>
          <c:spPr>
            <a:solidFill>
              <a:schemeClr val="bg2">
                <a:lumMod val="90000"/>
              </a:schemeClr>
            </a:solidFill>
            <a:ln>
              <a:solidFill>
                <a:schemeClr val="bg2">
                  <a:lumMod val="90000"/>
                </a:schemeClr>
              </a:solidFill>
            </a:ln>
            <a:effectLst/>
          </c:spPr>
          <c:invertIfNegative val="0"/>
          <c:dLbls>
            <c:dLbl>
              <c:idx val="8"/>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8B17-4F29-8303-575D9915F85A}"/>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A51-4600-912B-76D5BD66E10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3.15 data'!$B$1:$L$1</c15:sqref>
                  </c15:fullRef>
                </c:ext>
              </c:extLst>
              <c:f>'Figure 3.15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3.15 data'!$B$6:$L$6</c15:sqref>
                  </c15:fullRef>
                </c:ext>
              </c:extLst>
              <c:f>'Figure 3.15 data'!$C$6:$L$6</c:f>
              <c:numCache>
                <c:formatCode>#,##0</c:formatCode>
                <c:ptCount val="10"/>
                <c:pt idx="0">
                  <c:v>-605.40599999999995</c:v>
                </c:pt>
                <c:pt idx="1">
                  <c:v>1239.9939999999999</c:v>
                </c:pt>
                <c:pt idx="2">
                  <c:v>-1932.5550000000001</c:v>
                </c:pt>
                <c:pt idx="3">
                  <c:v>1706.02</c:v>
                </c:pt>
                <c:pt idx="4">
                  <c:v>815.32600000000002</c:v>
                </c:pt>
                <c:pt idx="5">
                  <c:v>3009</c:v>
                </c:pt>
                <c:pt idx="6">
                  <c:v>2447</c:v>
                </c:pt>
                <c:pt idx="7">
                  <c:v>2223</c:v>
                </c:pt>
                <c:pt idx="8">
                  <c:v>2943</c:v>
                </c:pt>
                <c:pt idx="9">
                  <c:v>5578</c:v>
                </c:pt>
              </c:numCache>
            </c:numRef>
          </c:val>
          <c:extLst xmlns:c15="http://schemas.microsoft.com/office/drawing/2012/chart">
            <c:ext xmlns:c16="http://schemas.microsoft.com/office/drawing/2014/chart" uri="{C3380CC4-5D6E-409C-BE32-E72D297353CC}">
              <c16:uniqueId val="{00000001-1C2D-4F36-B8BE-1BB18580BEED}"/>
            </c:ext>
          </c:extLst>
        </c:ser>
        <c:dLbls>
          <c:showLegendKey val="0"/>
          <c:showVal val="0"/>
          <c:showCatName val="0"/>
          <c:showSerName val="0"/>
          <c:showPercent val="0"/>
          <c:showBubbleSize val="0"/>
        </c:dLbls>
        <c:gapWidth val="128"/>
        <c:overlap val="100"/>
        <c:axId val="660314408"/>
        <c:axId val="660312768"/>
        <c:extLst>
          <c:ext xmlns:c15="http://schemas.microsoft.com/office/drawing/2012/chart" uri="{02D57815-91ED-43cb-92C2-25804820EDAC}">
            <c15:filteredBarSeries>
              <c15:ser>
                <c:idx val="3"/>
                <c:order val="3"/>
                <c:tx>
                  <c:strRef>
                    <c:extLst>
                      <c:ext uri="{02D57815-91ED-43cb-92C2-25804820EDAC}">
                        <c15:formulaRef>
                          <c15:sqref>'Figure 3.15 data'!$A$5</c15:sqref>
                        </c15:formulaRef>
                      </c:ext>
                    </c:extLst>
                    <c:strCache>
                      <c:ptCount val="1"/>
                      <c:pt idx="0">
                        <c:v>Real estate</c:v>
                      </c:pt>
                    </c:strCache>
                  </c:strRef>
                </c:tx>
                <c:spPr>
                  <a:solidFill>
                    <a:schemeClr val="tx1">
                      <a:lumMod val="50000"/>
                      <a:lumOff val="50000"/>
                    </a:schemeClr>
                  </a:solidFill>
                  <a:ln>
                    <a:solidFill>
                      <a:schemeClr val="tx1">
                        <a:lumMod val="50000"/>
                        <a:lumOff val="50000"/>
                      </a:schemeClr>
                    </a:solidFill>
                  </a:ln>
                  <a:effectLst/>
                </c:spPr>
                <c:invertIfNegative val="0"/>
                <c:dLbls>
                  <c:dLbl>
                    <c:idx val="8"/>
                    <c:showLegendKey val="0"/>
                    <c:showVal val="1"/>
                    <c:showCatName val="0"/>
                    <c:showSerName val="0"/>
                    <c:showPercent val="0"/>
                    <c:showBubbleSize val="0"/>
                    <c:extLst>
                      <c:ext uri="{CE6537A1-D6FC-4f65-9D91-7224C49458BB}"/>
                      <c:ext xmlns:c16="http://schemas.microsoft.com/office/drawing/2014/chart" uri="{C3380CC4-5D6E-409C-BE32-E72D297353CC}">
                        <c16:uniqueId val="{00000005-8B17-4F29-8303-575D9915F85A}"/>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'Figure 3.15 data'!$B$1:$L$1</c15:sqref>
                        </c15:fullRef>
                        <c15:formulaRef>
                          <c15:sqref>'Figure 3.15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uri="{02D57815-91ED-43cb-92C2-25804820EDAC}">
                        <c15:fullRef>
                          <c15:sqref>'Figure 3.15 data'!$B$5:$L$5</c15:sqref>
                        </c15:fullRef>
                        <c15:formulaRef>
                          <c15:sqref>'Figure 3.15 data'!$C$5:$L$5</c15:sqref>
                        </c15:formulaRef>
                      </c:ext>
                    </c:extLst>
                    <c:numCache>
                      <c:formatCode>#,##0</c:formatCode>
                      <c:ptCount val="10"/>
                      <c:pt idx="0">
                        <c:v>681.221</c:v>
                      </c:pt>
                      <c:pt idx="1">
                        <c:v>1109.893</c:v>
                      </c:pt>
                      <c:pt idx="2">
                        <c:v>1818.174</c:v>
                      </c:pt>
                      <c:pt idx="3">
                        <c:v>2099.877</c:v>
                      </c:pt>
                      <c:pt idx="4">
                        <c:v>1499.1990000000001</c:v>
                      </c:pt>
                      <c:pt idx="5">
                        <c:v>2093.2460000000001</c:v>
                      </c:pt>
                      <c:pt idx="6">
                        <c:v>2000.7180000000001</c:v>
                      </c:pt>
                      <c:pt idx="7">
                        <c:v>1594.902</c:v>
                      </c:pt>
                      <c:pt idx="8">
                        <c:v>2292.5610000000001</c:v>
                      </c:pt>
                      <c:pt idx="9">
                        <c:v>2142</c:v>
                      </c:pt>
                    </c:numCache>
                  </c:numRef>
                </c:val>
                <c:extLst>
                  <c:ext xmlns:c16="http://schemas.microsoft.com/office/drawing/2014/chart" uri="{C3380CC4-5D6E-409C-BE32-E72D297353CC}">
                    <c16:uniqueId val="{00000000-1C2D-4F36-B8BE-1BB18580BEED}"/>
                  </c:ext>
                </c:extLst>
              </c15:ser>
            </c15:filteredBarSeries>
          </c:ext>
        </c:extLst>
      </c:barChart>
      <c:lineChart>
        <c:grouping val="standard"/>
        <c:varyColors val="0"/>
        <c:ser>
          <c:idx val="2"/>
          <c:order val="0"/>
          <c:tx>
            <c:strRef>
              <c:f>'Figure 3.15 data'!$A$2</c:f>
              <c:strCache>
                <c:ptCount val="1"/>
                <c:pt idx="0">
                  <c:v>External direct investment</c:v>
                </c:pt>
              </c:strCache>
            </c:strRef>
          </c:tx>
          <c:spPr>
            <a:ln w="28575" cap="rnd">
              <a:solidFill>
                <a:srgbClr val="AEDCE0"/>
              </a:solidFill>
              <a:round/>
            </a:ln>
            <a:effectLst/>
          </c:spPr>
          <c:marker>
            <c:symbol val="none"/>
          </c:marker>
          <c:dLbls>
            <c:dLbl>
              <c:idx val="8"/>
              <c:layout>
                <c:manualLayout>
                  <c:x val="-3.2520325203251911E-2"/>
                  <c:y val="-6.94444444444444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17-4F29-8303-575D9915F85A}"/>
                </c:ext>
              </c:extLst>
            </c:dLbl>
            <c:dLbl>
              <c:idx val="9"/>
              <c:layout>
                <c:manualLayout>
                  <c:x val="-3.1609195402298854E-2"/>
                  <c:y val="-3.70370370370370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A2D-4928-8E4F-5924F6B9B6D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3.15 data'!$B$1:$L$1</c15:sqref>
                  </c15:fullRef>
                </c:ext>
              </c:extLst>
              <c:f>'Figure 3.15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3.15 data'!$B$2:$L$2</c15:sqref>
                  </c15:fullRef>
                </c:ext>
              </c:extLst>
              <c:f>'Figure 3.15 data'!$C$2:$L$2</c:f>
              <c:numCache>
                <c:formatCode>#,##0</c:formatCode>
                <c:ptCount val="10"/>
                <c:pt idx="0">
                  <c:v>14578.51</c:v>
                </c:pt>
                <c:pt idx="1">
                  <c:v>7624.335</c:v>
                </c:pt>
                <c:pt idx="2">
                  <c:v>6086.5969999999998</c:v>
                </c:pt>
                <c:pt idx="3">
                  <c:v>8689.607</c:v>
                </c:pt>
                <c:pt idx="4">
                  <c:v>4578.8490000000002</c:v>
                </c:pt>
                <c:pt idx="5">
                  <c:v>10369.197</c:v>
                </c:pt>
                <c:pt idx="6">
                  <c:v>10955.246999999999</c:v>
                </c:pt>
                <c:pt idx="7">
                  <c:v>7679.4260000000004</c:v>
                </c:pt>
                <c:pt idx="8">
                  <c:v>9921.6260000000002</c:v>
                </c:pt>
                <c:pt idx="9">
                  <c:v>14468.44</c:v>
                </c:pt>
              </c:numCache>
            </c:numRef>
          </c:val>
          <c:smooth val="0"/>
          <c:extLst xmlns:c15="http://schemas.microsoft.com/office/drawing/2012/chart">
            <c:ext xmlns:c16="http://schemas.microsoft.com/office/drawing/2014/chart" uri="{C3380CC4-5D6E-409C-BE32-E72D297353CC}">
              <c16:uniqueId val="{00000008-ED30-40A4-9DD2-DD7AAA7E5BC2}"/>
            </c:ext>
          </c:extLst>
        </c:ser>
        <c:dLbls>
          <c:showLegendKey val="0"/>
          <c:showVal val="0"/>
          <c:showCatName val="0"/>
          <c:showSerName val="0"/>
          <c:showPercent val="0"/>
          <c:showBubbleSize val="0"/>
        </c:dLbls>
        <c:marker val="1"/>
        <c:smooth val="0"/>
        <c:axId val="660314408"/>
        <c:axId val="660312768"/>
        <c:extLst/>
      </c:lineChart>
      <c:catAx>
        <c:axId val="660314408"/>
        <c:scaling>
          <c:orientation val="minMax"/>
        </c:scaling>
        <c:delete val="0"/>
        <c:axPos val="b"/>
        <c:numFmt formatCode="General" sourceLinked="1"/>
        <c:majorTickMark val="none"/>
        <c:minorTickMark val="none"/>
        <c:tickLblPos val="low"/>
        <c:spPr>
          <a:noFill/>
          <a:ln w="9525" cap="flat" cmpd="sng" algn="ctr">
            <a:noFill/>
            <a:round/>
          </a:ln>
          <a:effectLst/>
        </c:spPr>
        <c:txPr>
          <a:bodyPr rot="-2700000" spcFirstLastPara="1" vertOverflow="ellipsis" wrap="square" anchor="ctr" anchorCtr="1"/>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2768"/>
        <c:crosses val="autoZero"/>
        <c:auto val="1"/>
        <c:lblAlgn val="ctr"/>
        <c:lblOffset val="50"/>
        <c:noMultiLvlLbl val="0"/>
      </c:catAx>
      <c:valAx>
        <c:axId val="660312768"/>
        <c:scaling>
          <c:orientation val="minMax"/>
          <c:max val="16000"/>
          <c:min val="-4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4408"/>
        <c:crosses val="autoZero"/>
        <c:crossBetween val="between"/>
        <c:majorUnit val="4000"/>
        <c:dispUnits>
          <c:builtInUnit val="thousands"/>
        </c:dispUnits>
      </c:valAx>
      <c:spPr>
        <a:noFill/>
        <a:ln>
          <a:noFill/>
        </a:ln>
        <a:effectLst/>
      </c:spPr>
    </c:plotArea>
    <c:legend>
      <c:legendPos val="b"/>
      <c:layout>
        <c:manualLayout>
          <c:xMode val="edge"/>
          <c:yMode val="edge"/>
          <c:x val="1.0583333333333333E-2"/>
          <c:y val="0.75786854768153988"/>
          <c:w val="0.72130600054303562"/>
          <c:h val="0.242131452318460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539166666666665E-2"/>
          <c:y val="8.1949999999999995E-2"/>
          <c:w val="0.89191750000000003"/>
          <c:h val="0.60429916342945711"/>
        </c:manualLayout>
      </c:layout>
      <c:lineChart>
        <c:grouping val="standard"/>
        <c:varyColors val="0"/>
        <c:ser>
          <c:idx val="0"/>
          <c:order val="0"/>
          <c:tx>
            <c:strRef>
              <c:f>'Figure 3.16 data'!$A$2</c:f>
              <c:strCache>
                <c:ptCount val="1"/>
                <c:pt idx="0">
                  <c:v>Israel’s net foreign-exchange reserves</c:v>
                </c:pt>
              </c:strCache>
            </c:strRef>
          </c:tx>
          <c:spPr>
            <a:ln w="28575" cap="rnd">
              <a:solidFill>
                <a:srgbClr val="177990"/>
              </a:solidFill>
              <a:round/>
            </a:ln>
            <a:effectLst/>
          </c:spPr>
          <c:marker>
            <c:symbol val="none"/>
          </c:marker>
          <c:dLbls>
            <c:dLbl>
              <c:idx val="8"/>
              <c:layout>
                <c:manualLayout>
                  <c:x val="-5.1486089832619805E-2"/>
                  <c:y val="-7.10034788534840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10-4429-B8A5-A8A0304ACEA5}"/>
                </c:ext>
              </c:extLst>
            </c:dLbl>
            <c:dLbl>
              <c:idx val="9"/>
              <c:layout>
                <c:manualLayout>
                  <c:x val="-3.6368322332154465E-3"/>
                  <c:y val="-6.91907505289600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CF-4FC1-8D1B-062211EF4F9C}"/>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3.16 data'!$B$1:$N$1</c15:sqref>
                  </c15:fullRef>
                </c:ext>
              </c:extLst>
              <c:f>'Figure 3.16 data'!$E$1:$N$1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3.16 data'!$B$2:$N$2</c15:sqref>
                  </c15:fullRef>
                </c:ext>
              </c:extLst>
              <c:f>'Figure 3.16 data'!$E$2:$N$2</c:f>
              <c:numCache>
                <c:formatCode>#,##0</c:formatCode>
                <c:ptCount val="10"/>
                <c:pt idx="0">
                  <c:v>98446.770999999993</c:v>
                </c:pt>
                <c:pt idx="1">
                  <c:v>113011.493</c:v>
                </c:pt>
                <c:pt idx="2">
                  <c:v>115279.44899999999</c:v>
                </c:pt>
                <c:pt idx="3">
                  <c:v>126014.202</c:v>
                </c:pt>
                <c:pt idx="4">
                  <c:v>173297.05300000001</c:v>
                </c:pt>
                <c:pt idx="5">
                  <c:v>212992.481</c:v>
                </c:pt>
                <c:pt idx="6">
                  <c:v>194217.921</c:v>
                </c:pt>
                <c:pt idx="7">
                  <c:v>204693.95300000001</c:v>
                </c:pt>
                <c:pt idx="8">
                  <c:v>214570.024</c:v>
                </c:pt>
                <c:pt idx="9">
                  <c:v>229508.34400000001</c:v>
                </c:pt>
              </c:numCache>
            </c:numRef>
          </c:val>
          <c:smooth val="0"/>
          <c:extLst>
            <c:ext xmlns:c16="http://schemas.microsoft.com/office/drawing/2014/chart" uri="{C3380CC4-5D6E-409C-BE32-E72D297353CC}">
              <c16:uniqueId val="{00000002-70FC-4BDF-8AA3-2486E1081F6A}"/>
            </c:ext>
          </c:extLst>
        </c:ser>
        <c:dLbls>
          <c:showLegendKey val="0"/>
          <c:showVal val="0"/>
          <c:showCatName val="0"/>
          <c:showSerName val="0"/>
          <c:showPercent val="0"/>
          <c:showBubbleSize val="0"/>
        </c:dLbls>
        <c:smooth val="0"/>
        <c:axId val="660314408"/>
        <c:axId val="660312768"/>
      </c:lineChart>
      <c:catAx>
        <c:axId val="660314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000000" spcFirstLastPara="1" vertOverflow="ellipsis"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2768"/>
        <c:crosses val="autoZero"/>
        <c:auto val="1"/>
        <c:lblAlgn val="ctr"/>
        <c:lblOffset val="100"/>
        <c:noMultiLvlLbl val="0"/>
      </c:catAx>
      <c:valAx>
        <c:axId val="660312768"/>
        <c:scaling>
          <c:orientation val="minMax"/>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4408"/>
        <c:crosses val="autoZero"/>
        <c:crossBetween val="between"/>
        <c:dispUnits>
          <c:builtInUnit val="thousands"/>
        </c:dispUnits>
      </c:valAx>
      <c:spPr>
        <a:noFill/>
        <a:ln>
          <a:noFill/>
        </a:ln>
        <a:effectLst/>
      </c:spPr>
    </c:plotArea>
    <c:legend>
      <c:legendPos val="b"/>
      <c:layout>
        <c:manualLayout>
          <c:xMode val="edge"/>
          <c:yMode val="edge"/>
          <c:x val="0.1137411751702795"/>
          <c:y val="0.88421022395046489"/>
          <c:w val="0.6987322617007149"/>
          <c:h val="0.1114780920122515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87527777777778"/>
          <c:y val="4.6416136833067043E-2"/>
          <c:w val="0.80808333333333338"/>
          <c:h val="0.53816805555555558"/>
        </c:manualLayout>
      </c:layout>
      <c:barChart>
        <c:barDir val="col"/>
        <c:grouping val="clustered"/>
        <c:varyColors val="0"/>
        <c:ser>
          <c:idx val="1"/>
          <c:order val="0"/>
          <c:tx>
            <c:strRef>
              <c:f>'Figure 3.17 data'!$B$1</c:f>
              <c:strCache>
                <c:ptCount val="1"/>
                <c:pt idx="0">
                  <c:v>Net liabilities in debt instruments (gross external debt)</c:v>
                </c:pt>
              </c:strCache>
            </c:strRef>
          </c:tx>
          <c:spPr>
            <a:solidFill>
              <a:srgbClr val="59BFCB"/>
            </a:solidFill>
          </c:spPr>
          <c:invertIfNegative val="0"/>
          <c:cat>
            <c:numRef>
              <c:extLst>
                <c:ext xmlns:c15="http://schemas.microsoft.com/office/drawing/2012/chart" uri="{02D57815-91ED-43cb-92C2-25804820EDAC}">
                  <c15:fullRef>
                    <c15:sqref>'Figure 3.17 data'!$A$2:$A$16</c15:sqref>
                  </c15:fullRef>
                </c:ext>
              </c:extLst>
              <c:f>'Figure 3.17 data'!$A$6:$A$16</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'Figure 3.17 data'!$B$2:$B$16</c15:sqref>
                  </c15:fullRef>
                </c:ext>
              </c:extLst>
              <c:f>'Figure 3.17 data'!$B$6:$B$16</c:f>
              <c:numCache>
                <c:formatCode>#,##0</c:formatCode>
                <c:ptCount val="11"/>
                <c:pt idx="0">
                  <c:v>85917.133999999991</c:v>
                </c:pt>
                <c:pt idx="1">
                  <c:v>87126.96100000001</c:v>
                </c:pt>
                <c:pt idx="2">
                  <c:v>90081.592000000004</c:v>
                </c:pt>
                <c:pt idx="3">
                  <c:v>94307.213000000003</c:v>
                </c:pt>
                <c:pt idx="4">
                  <c:v>103200</c:v>
                </c:pt>
                <c:pt idx="5">
                  <c:v>130408.182</c:v>
                </c:pt>
                <c:pt idx="6">
                  <c:v>160326.54999999999</c:v>
                </c:pt>
                <c:pt idx="7">
                  <c:v>155901.329</c:v>
                </c:pt>
                <c:pt idx="8">
                  <c:v>144497</c:v>
                </c:pt>
                <c:pt idx="9">
                  <c:v>147289</c:v>
                </c:pt>
                <c:pt idx="10">
                  <c:v>164981</c:v>
                </c:pt>
              </c:numCache>
            </c:numRef>
          </c:val>
          <c:extLst>
            <c:ext xmlns:c16="http://schemas.microsoft.com/office/drawing/2014/chart" uri="{C3380CC4-5D6E-409C-BE32-E72D297353CC}">
              <c16:uniqueId val="{00000000-D220-40B8-AE2D-D12683306DA2}"/>
            </c:ext>
          </c:extLst>
        </c:ser>
        <c:ser>
          <c:idx val="2"/>
          <c:order val="1"/>
          <c:tx>
            <c:strRef>
              <c:f>'Figure 3.17 data'!$C$1</c:f>
              <c:strCache>
                <c:ptCount val="1"/>
                <c:pt idx="0">
                  <c:v>Annual GDP</c:v>
                </c:pt>
              </c:strCache>
            </c:strRef>
          </c:tx>
          <c:spPr>
            <a:solidFill>
              <a:srgbClr val="177990"/>
            </a:solidFill>
          </c:spPr>
          <c:invertIfNegative val="0"/>
          <c:cat>
            <c:numRef>
              <c:extLst>
                <c:ext xmlns:c15="http://schemas.microsoft.com/office/drawing/2012/chart" uri="{02D57815-91ED-43cb-92C2-25804820EDAC}">
                  <c15:fullRef>
                    <c15:sqref>'Figure 3.17 data'!$A$2:$A$16</c15:sqref>
                  </c15:fullRef>
                </c:ext>
              </c:extLst>
              <c:f>'Figure 3.17 data'!$A$6:$A$16</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'Figure 3.17 data'!$C$2:$C$16</c15:sqref>
                  </c15:fullRef>
                </c:ext>
              </c:extLst>
              <c:f>'Figure 3.17 data'!$C$6:$C$16</c:f>
              <c:numCache>
                <c:formatCode>#,##0</c:formatCode>
                <c:ptCount val="11"/>
                <c:pt idx="0">
                  <c:v>303641</c:v>
                </c:pt>
                <c:pt idx="1">
                  <c:v>322071</c:v>
                </c:pt>
                <c:pt idx="2">
                  <c:v>358340.29865268816</c:v>
                </c:pt>
                <c:pt idx="3">
                  <c:v>376090.15408687422</c:v>
                </c:pt>
                <c:pt idx="4">
                  <c:v>402445.840028523</c:v>
                </c:pt>
                <c:pt idx="5">
                  <c:v>412010.78640261339</c:v>
                </c:pt>
                <c:pt idx="6">
                  <c:v>489600.00242976553</c:v>
                </c:pt>
                <c:pt idx="7">
                  <c:v>525106.15105097205</c:v>
                </c:pt>
                <c:pt idx="8">
                  <c:v>510760</c:v>
                </c:pt>
                <c:pt idx="9">
                  <c:v>542488.58712319832</c:v>
                </c:pt>
                <c:pt idx="10">
                  <c:v>611593.81378275133</c:v>
                </c:pt>
              </c:numCache>
            </c:numRef>
          </c:val>
          <c:extLst>
            <c:ext xmlns:c16="http://schemas.microsoft.com/office/drawing/2014/chart" uri="{C3380CC4-5D6E-409C-BE32-E72D297353CC}">
              <c16:uniqueId val="{00000001-D220-40B8-AE2D-D12683306DA2}"/>
            </c:ext>
          </c:extLst>
        </c:ser>
        <c:dLbls>
          <c:showLegendKey val="0"/>
          <c:showVal val="0"/>
          <c:showCatName val="0"/>
          <c:showSerName val="0"/>
          <c:showPercent val="0"/>
          <c:showBubbleSize val="0"/>
        </c:dLbls>
        <c:gapWidth val="30"/>
        <c:axId val="160359552"/>
        <c:axId val="160361088"/>
      </c:barChart>
      <c:lineChart>
        <c:grouping val="standard"/>
        <c:varyColors val="0"/>
        <c:ser>
          <c:idx val="0"/>
          <c:order val="2"/>
          <c:tx>
            <c:strRef>
              <c:f>'Figure 3.17 data'!$D$1</c:f>
              <c:strCache>
                <c:ptCount val="1"/>
                <c:pt idx="0">
                  <c:v>Gross external debt / GDP ratio</c:v>
                </c:pt>
              </c:strCache>
            </c:strRef>
          </c:tx>
          <c:spPr>
            <a:ln w="25400">
              <a:solidFill>
                <a:srgbClr val="595959"/>
              </a:solidFill>
            </a:ln>
          </c:spPr>
          <c:marker>
            <c:symbol val="none"/>
          </c:marker>
          <c:cat>
            <c:numRef>
              <c:extLst>
                <c:ext xmlns:c15="http://schemas.microsoft.com/office/drawing/2012/chart" uri="{02D57815-91ED-43cb-92C2-25804820EDAC}">
                  <c15:fullRef>
                    <c15:sqref>'Figure 3.17 data'!$A$2:$A$16</c15:sqref>
                  </c15:fullRef>
                </c:ext>
              </c:extLst>
              <c:f>'Figure 3.17 data'!$A$6:$A$16</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extLst>
                <c:ext xmlns:c15="http://schemas.microsoft.com/office/drawing/2012/chart" uri="{02D57815-91ED-43cb-92C2-25804820EDAC}">
                  <c15:fullRef>
                    <c15:sqref>'Figure 3.17 data'!$D$2:$D$16</c15:sqref>
                  </c15:fullRef>
                </c:ext>
              </c:extLst>
              <c:f>'Figure 3.17 data'!$D$6:$D$16</c:f>
              <c:numCache>
                <c:formatCode>_ * #,##0.0_ ;_ * \-#,##0.0_ ;_ * "-"??_ ;_ @_ </c:formatCode>
                <c:ptCount val="11"/>
                <c:pt idx="0">
                  <c:v>28.295000000000002</c:v>
                </c:pt>
                <c:pt idx="1">
                  <c:v>27.052</c:v>
                </c:pt>
                <c:pt idx="2">
                  <c:v>25.138000000000002</c:v>
                </c:pt>
                <c:pt idx="3">
                  <c:v>25.074999999999999</c:v>
                </c:pt>
                <c:pt idx="4">
                  <c:v>25.64</c:v>
                </c:pt>
                <c:pt idx="5">
                  <c:v>31.714895080369914</c:v>
                </c:pt>
                <c:pt idx="6">
                  <c:v>32.744733284577414</c:v>
                </c:pt>
                <c:pt idx="7">
                  <c:v>29.542982001292284</c:v>
                </c:pt>
                <c:pt idx="8">
                  <c:v>28.3025379618926</c:v>
                </c:pt>
                <c:pt idx="9">
                  <c:v>27.154942967953726</c:v>
                </c:pt>
                <c:pt idx="10">
                  <c:v>26.975583513440199</c:v>
                </c:pt>
              </c:numCache>
            </c:numRef>
          </c:val>
          <c:smooth val="0"/>
          <c:extLst>
            <c:ext xmlns:c16="http://schemas.microsoft.com/office/drawing/2014/chart" uri="{C3380CC4-5D6E-409C-BE32-E72D297353CC}">
              <c16:uniqueId val="{00000002-D220-40B8-AE2D-D12683306DA2}"/>
            </c:ext>
          </c:extLst>
        </c:ser>
        <c:dLbls>
          <c:showLegendKey val="0"/>
          <c:showVal val="0"/>
          <c:showCatName val="0"/>
          <c:showSerName val="0"/>
          <c:showPercent val="0"/>
          <c:showBubbleSize val="0"/>
        </c:dLbls>
        <c:marker val="1"/>
        <c:smooth val="0"/>
        <c:axId val="698106592"/>
        <c:axId val="698104952"/>
      </c:lineChart>
      <c:catAx>
        <c:axId val="160359552"/>
        <c:scaling>
          <c:orientation val="minMax"/>
        </c:scaling>
        <c:delete val="0"/>
        <c:axPos val="b"/>
        <c:numFmt formatCode="General" sourceLinked="0"/>
        <c:majorTickMark val="none"/>
        <c:minorTickMark val="none"/>
        <c:tickLblPos val="nextTo"/>
        <c:spPr>
          <a:noFill/>
          <a:ln>
            <a:noFill/>
          </a:ln>
        </c:spPr>
        <c:txPr>
          <a:bodyPr rot="-2280000" vert="horz"/>
          <a:lstStyle/>
          <a:p>
            <a:pPr>
              <a:defRPr sz="1000" baseline="0"/>
            </a:pPr>
            <a:endParaRPr lang="he-IL"/>
          </a:p>
        </c:txPr>
        <c:crossAx val="160361088"/>
        <c:crosses val="autoZero"/>
        <c:auto val="1"/>
        <c:lblAlgn val="ctr"/>
        <c:lblOffset val="100"/>
        <c:noMultiLvlLbl val="0"/>
      </c:catAx>
      <c:valAx>
        <c:axId val="160361088"/>
        <c:scaling>
          <c:orientation val="minMax"/>
        </c:scaling>
        <c:delete val="0"/>
        <c:axPos val="l"/>
        <c:majorGridlines>
          <c:spPr>
            <a:ln w="6350">
              <a:solidFill>
                <a:srgbClr val="B4B4B4">
                  <a:alpha val="70000"/>
                </a:srgbClr>
              </a:solidFill>
              <a:prstDash val="dash"/>
            </a:ln>
          </c:spPr>
        </c:majorGridlines>
        <c:numFmt formatCode="#,##0" sourceLinked="0"/>
        <c:majorTickMark val="none"/>
        <c:minorTickMark val="none"/>
        <c:tickLblPos val="nextTo"/>
        <c:spPr>
          <a:ln>
            <a:noFill/>
          </a:ln>
        </c:spPr>
        <c:txPr>
          <a:bodyPr/>
          <a:lstStyle/>
          <a:p>
            <a:pPr>
              <a:defRPr sz="1100"/>
            </a:pPr>
            <a:endParaRPr lang="he-IL"/>
          </a:p>
        </c:txPr>
        <c:crossAx val="160359552"/>
        <c:crosses val="autoZero"/>
        <c:crossBetween val="between"/>
        <c:dispUnits>
          <c:builtInUnit val="thousands"/>
        </c:dispUnits>
      </c:valAx>
      <c:valAx>
        <c:axId val="698104952"/>
        <c:scaling>
          <c:orientation val="minMax"/>
        </c:scaling>
        <c:delete val="0"/>
        <c:axPos val="r"/>
        <c:numFmt formatCode="#,##0" sourceLinked="0"/>
        <c:majorTickMark val="out"/>
        <c:minorTickMark val="none"/>
        <c:tickLblPos val="nextTo"/>
        <c:spPr>
          <a:ln>
            <a:noFill/>
          </a:ln>
        </c:spPr>
        <c:txPr>
          <a:bodyPr/>
          <a:lstStyle/>
          <a:p>
            <a:pPr>
              <a:defRPr sz="1050"/>
            </a:pPr>
            <a:endParaRPr lang="he-IL"/>
          </a:p>
        </c:txPr>
        <c:crossAx val="698106592"/>
        <c:crosses val="max"/>
        <c:crossBetween val="between"/>
      </c:valAx>
      <c:catAx>
        <c:axId val="698106592"/>
        <c:scaling>
          <c:orientation val="minMax"/>
        </c:scaling>
        <c:delete val="1"/>
        <c:axPos val="b"/>
        <c:numFmt formatCode="General" sourceLinked="1"/>
        <c:majorTickMark val="out"/>
        <c:minorTickMark val="none"/>
        <c:tickLblPos val="nextTo"/>
        <c:crossAx val="698104952"/>
        <c:crosses val="autoZero"/>
        <c:auto val="1"/>
        <c:lblAlgn val="ctr"/>
        <c:lblOffset val="100"/>
        <c:noMultiLvlLbl val="0"/>
      </c:catAx>
      <c:spPr>
        <a:solidFill>
          <a:schemeClr val="bg1">
            <a:lumMod val="95000"/>
          </a:schemeClr>
        </a:solidFill>
        <a:ln>
          <a:noFill/>
        </a:ln>
      </c:spPr>
    </c:plotArea>
    <c:legend>
      <c:legendPos val="b"/>
      <c:layout>
        <c:manualLayout>
          <c:xMode val="edge"/>
          <c:yMode val="edge"/>
          <c:x val="1.5444504158095038E-2"/>
          <c:y val="0.77969583333333337"/>
          <c:w val="0.98455555555555552"/>
          <c:h val="0.21721527777777774"/>
        </c:manualLayout>
      </c:layout>
      <c:overlay val="0"/>
      <c:spPr>
        <a:ln>
          <a:noFill/>
        </a:ln>
      </c:spPr>
      <c:txPr>
        <a:bodyPr/>
        <a:lstStyle/>
        <a:p>
          <a:pPr>
            <a:defRPr sz="1050"/>
          </a:pPr>
          <a:endParaRPr lang="he-IL"/>
        </a:p>
      </c:txPr>
    </c:legend>
    <c:plotVisOnly val="1"/>
    <c:dispBlanksAs val="gap"/>
    <c:showDLblsOverMax val="0"/>
  </c:chart>
  <c:spPr>
    <a:solidFill>
      <a:schemeClr val="bg1">
        <a:lumMod val="95000"/>
      </a:schemeClr>
    </a:solidFill>
    <a:ln w="9525">
      <a:noFill/>
    </a:ln>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6185211749963"/>
          <c:y val="0.16265834264170789"/>
          <c:w val="0.86488519244223649"/>
          <c:h val="0.61654212129981101"/>
        </c:manualLayout>
      </c:layout>
      <c:barChart>
        <c:barDir val="col"/>
        <c:grouping val="stacked"/>
        <c:varyColors val="0"/>
        <c:ser>
          <c:idx val="0"/>
          <c:order val="0"/>
          <c:tx>
            <c:strRef>
              <c:f>'Figure 3.2 data'!$A$2</c:f>
              <c:strCache>
                <c:ptCount val="1"/>
                <c:pt idx="0">
                  <c:v>Net investments</c:v>
                </c:pt>
              </c:strCache>
            </c:strRef>
          </c:tx>
          <c:spPr>
            <a:solidFill>
              <a:srgbClr val="59BFCB"/>
            </a:solidFill>
            <a:ln>
              <a:solidFill>
                <a:srgbClr val="59BFCB"/>
              </a:solid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80-4190-9C25-27E547449D89}"/>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46F-4701-A1E5-BCEE05EB5EB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3.2 data'!$E$1:$N$1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 data'!$E$2:$N$2</c:f>
              <c:numCache>
                <c:formatCode>#,##0</c:formatCode>
                <c:ptCount val="10"/>
                <c:pt idx="0">
                  <c:v>17803</c:v>
                </c:pt>
                <c:pt idx="1">
                  <c:v>15779</c:v>
                </c:pt>
                <c:pt idx="2">
                  <c:v>19027.845000000001</c:v>
                </c:pt>
                <c:pt idx="3">
                  <c:v>21356.983</c:v>
                </c:pt>
                <c:pt idx="4">
                  <c:v>40698.873</c:v>
                </c:pt>
                <c:pt idx="5">
                  <c:v>58856.885999999999</c:v>
                </c:pt>
                <c:pt idx="6">
                  <c:v>23823.042000000001</c:v>
                </c:pt>
                <c:pt idx="7">
                  <c:v>7366</c:v>
                </c:pt>
                <c:pt idx="8">
                  <c:v>24756</c:v>
                </c:pt>
                <c:pt idx="9">
                  <c:v>38978.637999999999</c:v>
                </c:pt>
              </c:numCache>
            </c:numRef>
          </c:val>
          <c:extLst>
            <c:ext xmlns:c16="http://schemas.microsoft.com/office/drawing/2014/chart" uri="{C3380CC4-5D6E-409C-BE32-E72D297353CC}">
              <c16:uniqueId val="{00000002-5EC1-4401-A631-A9D4D900A48D}"/>
            </c:ext>
          </c:extLst>
        </c:ser>
        <c:ser>
          <c:idx val="1"/>
          <c:order val="1"/>
          <c:tx>
            <c:strRef>
              <c:f>'Figure 3.2 data'!$A$3</c:f>
              <c:strCache>
                <c:ptCount val="1"/>
                <c:pt idx="0">
                  <c:v>Change in prices</c:v>
                </c:pt>
              </c:strCache>
            </c:strRef>
          </c:tx>
          <c:spPr>
            <a:solidFill>
              <a:schemeClr val="bg1">
                <a:lumMod val="65000"/>
              </a:schemeClr>
            </a:solidFill>
            <a:ln>
              <a:solidFill>
                <a:schemeClr val="bg1">
                  <a:lumMod val="65000"/>
                </a:schemeClr>
              </a:solid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380-4190-9C25-27E547449D89}"/>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6F-4701-A1E5-BCEE05EB5EB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3.2 data'!$E$1:$N$1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 data'!$E$3:$N$3</c:f>
              <c:numCache>
                <c:formatCode>#,##0</c:formatCode>
                <c:ptCount val="10"/>
                <c:pt idx="0">
                  <c:v>-24454.331999999999</c:v>
                </c:pt>
                <c:pt idx="1">
                  <c:v>-991.149</c:v>
                </c:pt>
                <c:pt idx="2">
                  <c:v>1421.4580000000001</c:v>
                </c:pt>
                <c:pt idx="3">
                  <c:v>10529.971</c:v>
                </c:pt>
                <c:pt idx="4">
                  <c:v>21118.300999999999</c:v>
                </c:pt>
                <c:pt idx="5">
                  <c:v>12190.3</c:v>
                </c:pt>
                <c:pt idx="6">
                  <c:v>-65231.180999999997</c:v>
                </c:pt>
                <c:pt idx="7">
                  <c:v>13462.384</c:v>
                </c:pt>
                <c:pt idx="8">
                  <c:v>44342.955999999998</c:v>
                </c:pt>
                <c:pt idx="9">
                  <c:v>39772.885999999999</c:v>
                </c:pt>
              </c:numCache>
            </c:numRef>
          </c:val>
          <c:extLst>
            <c:ext xmlns:c16="http://schemas.microsoft.com/office/drawing/2014/chart" uri="{C3380CC4-5D6E-409C-BE32-E72D297353CC}">
              <c16:uniqueId val="{00000003-5EC1-4401-A631-A9D4D900A48D}"/>
            </c:ext>
          </c:extLst>
        </c:ser>
        <c:ser>
          <c:idx val="2"/>
          <c:order val="2"/>
          <c:tx>
            <c:strRef>
              <c:f>'Figure 3.2 data'!$A$4</c:f>
              <c:strCache>
                <c:ptCount val="1"/>
                <c:pt idx="0">
                  <c:v>Exchange-rate differentials</c:v>
                </c:pt>
              </c:strCache>
            </c:strRef>
          </c:tx>
          <c:spPr>
            <a:solidFill>
              <a:srgbClr val="D5D4E3"/>
            </a:solidFill>
            <a:ln>
              <a:solidFill>
                <a:srgbClr val="D5D4E3"/>
              </a:solidFill>
            </a:ln>
            <a:effectLst/>
          </c:spPr>
          <c:invertIfNegative val="0"/>
          <c:dLbls>
            <c:dLbl>
              <c:idx val="9"/>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F89-4307-BC1F-4E1CC46232FD}"/>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3.2 data'!$E$1:$N$1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 data'!$E$4:$N$4</c:f>
              <c:numCache>
                <c:formatCode>#,##0</c:formatCode>
                <c:ptCount val="10"/>
                <c:pt idx="0">
                  <c:v>75.483000000000004</c:v>
                </c:pt>
                <c:pt idx="1">
                  <c:v>5529.2449999999999</c:v>
                </c:pt>
                <c:pt idx="2">
                  <c:v>-4768.9970000000003</c:v>
                </c:pt>
                <c:pt idx="3">
                  <c:v>3415.4780000000001</c:v>
                </c:pt>
                <c:pt idx="4">
                  <c:v>5378.8249999999998</c:v>
                </c:pt>
                <c:pt idx="5">
                  <c:v>1888.4390000000001</c:v>
                </c:pt>
                <c:pt idx="6">
                  <c:v>-14328.647999999999</c:v>
                </c:pt>
                <c:pt idx="7">
                  <c:v>-2385.0859999999998</c:v>
                </c:pt>
                <c:pt idx="8">
                  <c:v>-2132.395</c:v>
                </c:pt>
                <c:pt idx="9">
                  <c:v>18872.792999999998</c:v>
                </c:pt>
              </c:numCache>
            </c:numRef>
          </c:val>
          <c:extLst>
            <c:ext xmlns:c16="http://schemas.microsoft.com/office/drawing/2014/chart" uri="{C3380CC4-5D6E-409C-BE32-E72D297353CC}">
              <c16:uniqueId val="{00000004-5EC1-4401-A631-A9D4D900A48D}"/>
            </c:ext>
          </c:extLst>
        </c:ser>
        <c:ser>
          <c:idx val="3"/>
          <c:order val="3"/>
          <c:tx>
            <c:strRef>
              <c:f>'Figure 3.2 data'!$A$5</c:f>
              <c:strCache>
                <c:ptCount val="1"/>
                <c:pt idx="0">
                  <c:v>Other adjustments</c:v>
                </c:pt>
              </c:strCache>
            </c:strRef>
          </c:tx>
          <c:spPr>
            <a:solidFill>
              <a:srgbClr val="177990"/>
            </a:solidFill>
            <a:ln>
              <a:solidFill>
                <a:srgbClr val="006666"/>
              </a:solidFill>
            </a:ln>
            <a:effectLst/>
          </c:spPr>
          <c:invertIfNegative val="0"/>
          <c:cat>
            <c:strRef>
              <c:f>'Figure 3.2 data'!$E$1:$N$1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 data'!$E$5:$N$5</c:f>
              <c:numCache>
                <c:formatCode>#,##0</c:formatCode>
                <c:ptCount val="10"/>
                <c:pt idx="0">
                  <c:v>-3319.3240000000114</c:v>
                </c:pt>
                <c:pt idx="1">
                  <c:v>-1079.4650000000056</c:v>
                </c:pt>
                <c:pt idx="2">
                  <c:v>-2416.6850000000159</c:v>
                </c:pt>
                <c:pt idx="3">
                  <c:v>-4305.728999999963</c:v>
                </c:pt>
                <c:pt idx="4">
                  <c:v>9791.1309999999503</c:v>
                </c:pt>
                <c:pt idx="5">
                  <c:v>56716.440999999992</c:v>
                </c:pt>
                <c:pt idx="6">
                  <c:v>-13382.42899999996</c:v>
                </c:pt>
                <c:pt idx="7">
                  <c:v>-1367.4220000000114</c:v>
                </c:pt>
                <c:pt idx="8">
                  <c:v>-2544.8910000000005</c:v>
                </c:pt>
                <c:pt idx="9">
                  <c:v>-566.11299999999983</c:v>
                </c:pt>
              </c:numCache>
            </c:numRef>
          </c:val>
          <c:extLst>
            <c:ext xmlns:c16="http://schemas.microsoft.com/office/drawing/2014/chart" uri="{C3380CC4-5D6E-409C-BE32-E72D297353CC}">
              <c16:uniqueId val="{00000005-5EC1-4401-A631-A9D4D900A48D}"/>
            </c:ext>
          </c:extLst>
        </c:ser>
        <c:dLbls>
          <c:showLegendKey val="0"/>
          <c:showVal val="0"/>
          <c:showCatName val="0"/>
          <c:showSerName val="0"/>
          <c:showPercent val="0"/>
          <c:showBubbleSize val="0"/>
        </c:dLbls>
        <c:gapWidth val="50"/>
        <c:overlap val="100"/>
        <c:axId val="660314408"/>
        <c:axId val="660312768"/>
      </c:barChart>
      <c:catAx>
        <c:axId val="660314408"/>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540000" spcFirstLastPara="1" vertOverflow="ellipsis" wrap="square" anchor="ctr" anchorCtr="1"/>
          <a:lstStyle/>
          <a:p>
            <a:pPr>
              <a:defRPr sz="9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2768"/>
        <c:crosses val="autoZero"/>
        <c:auto val="1"/>
        <c:lblAlgn val="ctr"/>
        <c:lblOffset val="100"/>
        <c:noMultiLvlLbl val="0"/>
      </c:catAx>
      <c:valAx>
        <c:axId val="660312768"/>
        <c:scaling>
          <c:orientation val="minMax"/>
          <c:min val="-100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60314408"/>
        <c:crosses val="autoZero"/>
        <c:crossBetween val="between"/>
        <c:majorUnit val="50000"/>
        <c:minorUnit val="5000"/>
        <c:dispUnits>
          <c:builtInUnit val="thousands"/>
        </c:dispUnits>
      </c:valAx>
      <c:spPr>
        <a:noFill/>
        <a:ln>
          <a:noFill/>
        </a:ln>
        <a:effectLst/>
      </c:spPr>
    </c:plotArea>
    <c:legend>
      <c:legendPos val="b"/>
      <c:layout>
        <c:manualLayout>
          <c:xMode val="edge"/>
          <c:yMode val="edge"/>
          <c:x val="6.9818037125407378E-2"/>
          <c:y val="1.1061847310836599E-2"/>
          <c:w val="0.93018196287459265"/>
          <c:h val="0.1440564419743388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9484166396009E-2"/>
          <c:y val="5.4022129138683213E-2"/>
          <c:w val="0.80948537089586148"/>
          <c:h val="0.51659776968829019"/>
        </c:manualLayout>
      </c:layout>
      <c:barChart>
        <c:barDir val="col"/>
        <c:grouping val="clustered"/>
        <c:varyColors val="0"/>
        <c:ser>
          <c:idx val="0"/>
          <c:order val="0"/>
          <c:tx>
            <c:strRef>
              <c:f>'Figure 3.18 data'!$B$1</c:f>
              <c:strCache>
                <c:ptCount val="1"/>
                <c:pt idx="0">
                  <c:v>Surplus of assets over liabilities—right axis</c:v>
                </c:pt>
              </c:strCache>
            </c:strRef>
          </c:tx>
          <c:spPr>
            <a:solidFill>
              <a:srgbClr val="177990"/>
            </a:solidFill>
          </c:spPr>
          <c:invertIfNegative val="0"/>
          <c:dLbls>
            <c:dLbl>
              <c:idx val="8"/>
              <c:layout>
                <c:manualLayout>
                  <c:x val="3.5277900950896478E-3"/>
                  <c:y val="2.5671747518951158E-2"/>
                </c:manualLayout>
              </c:layout>
              <c:spPr>
                <a:noFill/>
                <a:ln>
                  <a:noFill/>
                </a:ln>
                <a:effectLst/>
              </c:spPr>
              <c:txPr>
                <a:bodyPr wrap="square" lIns="38100" tIns="19050" rIns="38100" bIns="19050" anchor="ctr">
                  <a:spAutoFit/>
                </a:bodyPr>
                <a:lstStyle/>
                <a:p>
                  <a:pPr>
                    <a:defRPr baseline="0">
                      <a:solidFill>
                        <a:schemeClr val="tx1"/>
                      </a:solidFill>
                    </a:defRPr>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64D-401B-B44F-839C7C843758}"/>
                </c:ext>
              </c:extLst>
            </c:dLbl>
            <c:dLbl>
              <c:idx val="9"/>
              <c:layout/>
              <c:tx>
                <c:rich>
                  <a:bodyPr/>
                  <a:lstStyle/>
                  <a:p>
                    <a:fld id="{463172A9-15B6-47AB-8C27-E82080D49576}" type="VALUE">
                      <a:rPr lang="en-US" sz="1050" b="0" i="0" u="none" strike="noStrike" kern="1200" baseline="0">
                        <a:solidFill>
                          <a:sysClr val="windowText" lastClr="000000"/>
                        </a:solidFill>
                        <a:latin typeface="Assistant" panose="00000500000000000000" pitchFamily="2" charset="-79"/>
                        <a:ea typeface="Arial"/>
                        <a:cs typeface="Assistant" panose="00000500000000000000" pitchFamily="2" charset="-79"/>
                      </a:rPr>
                      <a:pPr/>
                      <a:t>[ערך]</a:t>
                    </a:fld>
                    <a:endParaRPr lang="he-IL"/>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A64D-401B-B44F-839C7C843758}"/>
                </c:ext>
              </c:extLst>
            </c:dLbl>
            <c:spPr>
              <a:noFill/>
              <a:ln>
                <a:noFill/>
              </a:ln>
              <a:effectLst/>
            </c:spPr>
            <c:txPr>
              <a:bodyPr wrap="square" lIns="38100" tIns="19050" rIns="38100" bIns="19050" anchor="ctr">
                <a:spAutoFit/>
              </a:bodyPr>
              <a:lstStyle/>
              <a:p>
                <a:pPr>
                  <a:defRPr baseline="0">
                    <a:solidFill>
                      <a:schemeClr val="bg1"/>
                    </a:solidFill>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3.18 data'!$A$16:$A$25</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3.18 data'!$B$16:$B$25</c:f>
              <c:numCache>
                <c:formatCode>#,##0</c:formatCode>
                <c:ptCount val="10"/>
                <c:pt idx="0">
                  <c:v>105525.39999999997</c:v>
                </c:pt>
                <c:pt idx="1">
                  <c:v>144442.72700000001</c:v>
                </c:pt>
                <c:pt idx="2">
                  <c:v>136097.05200000003</c:v>
                </c:pt>
                <c:pt idx="3">
                  <c:v>157511.77299999999</c:v>
                </c:pt>
                <c:pt idx="4">
                  <c:v>184780.652</c:v>
                </c:pt>
                <c:pt idx="5">
                  <c:v>154461.11200000008</c:v>
                </c:pt>
                <c:pt idx="6">
                  <c:v>237953.13799999998</c:v>
                </c:pt>
                <c:pt idx="7">
                  <c:v>219975.924</c:v>
                </c:pt>
                <c:pt idx="8">
                  <c:v>230474.53000000003</c:v>
                </c:pt>
                <c:pt idx="9">
                  <c:v>263235.68799999997</c:v>
                </c:pt>
              </c:numCache>
            </c:numRef>
          </c:val>
          <c:extLst>
            <c:ext xmlns:c16="http://schemas.microsoft.com/office/drawing/2014/chart" uri="{C3380CC4-5D6E-409C-BE32-E72D297353CC}">
              <c16:uniqueId val="{00000000-08F2-4709-9458-7374ACD828F1}"/>
            </c:ext>
          </c:extLst>
        </c:ser>
        <c:dLbls>
          <c:showLegendKey val="0"/>
          <c:showVal val="0"/>
          <c:showCatName val="0"/>
          <c:showSerName val="0"/>
          <c:showPercent val="0"/>
          <c:showBubbleSize val="0"/>
        </c:dLbls>
        <c:gapWidth val="30"/>
        <c:axId val="159200000"/>
        <c:axId val="159193344"/>
      </c:barChart>
      <c:lineChart>
        <c:grouping val="standard"/>
        <c:varyColors val="0"/>
        <c:ser>
          <c:idx val="1"/>
          <c:order val="1"/>
          <c:tx>
            <c:strRef>
              <c:f>'Figure 3.18 data'!$C$1</c:f>
              <c:strCache>
                <c:ptCount val="1"/>
                <c:pt idx="0">
                  <c:v>Total Israeli liabilities to abroad</c:v>
                </c:pt>
              </c:strCache>
            </c:strRef>
          </c:tx>
          <c:spPr>
            <a:ln w="25400">
              <a:solidFill>
                <a:srgbClr val="AEDCE0"/>
              </a:solidFill>
            </a:ln>
          </c:spPr>
          <c:marker>
            <c:symbol val="none"/>
          </c:marker>
          <c:cat>
            <c:numRef>
              <c:f>'Figure 3.18 data'!$A$16:$A$25</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3.18 data'!$C$16:$C$25</c:f>
              <c:numCache>
                <c:formatCode>#,##0</c:formatCode>
                <c:ptCount val="10"/>
                <c:pt idx="0">
                  <c:v>269799.96100000001</c:v>
                </c:pt>
                <c:pt idx="1">
                  <c:v>289037.592</c:v>
                </c:pt>
                <c:pt idx="2">
                  <c:v>302301.21299999999</c:v>
                </c:pt>
                <c:pt idx="3">
                  <c:v>333297.91600000003</c:v>
                </c:pt>
                <c:pt idx="4">
                  <c:v>410285.04599999997</c:v>
                </c:pt>
                <c:pt idx="5">
                  <c:v>539937.11199999996</c:v>
                </c:pt>
                <c:pt idx="6">
                  <c:v>470817.89600000001</c:v>
                </c:pt>
                <c:pt idx="7">
                  <c:v>488795.11</c:v>
                </c:pt>
                <c:pt idx="8">
                  <c:v>554600.86699999997</c:v>
                </c:pt>
                <c:pt idx="9">
                  <c:v>651658.61300000001</c:v>
                </c:pt>
              </c:numCache>
            </c:numRef>
          </c:val>
          <c:smooth val="0"/>
          <c:extLst>
            <c:ext xmlns:c16="http://schemas.microsoft.com/office/drawing/2014/chart" uri="{C3380CC4-5D6E-409C-BE32-E72D297353CC}">
              <c16:uniqueId val="{00000001-08F2-4709-9458-7374ACD828F1}"/>
            </c:ext>
          </c:extLst>
        </c:ser>
        <c:ser>
          <c:idx val="2"/>
          <c:order val="2"/>
          <c:tx>
            <c:strRef>
              <c:f>'Figure 3.18 data'!$D$1</c:f>
              <c:strCache>
                <c:ptCount val="1"/>
                <c:pt idx="0">
                  <c:v>Total Israeli assets abroad </c:v>
                </c:pt>
              </c:strCache>
            </c:strRef>
          </c:tx>
          <c:spPr>
            <a:ln w="25400">
              <a:solidFill>
                <a:schemeClr val="bg1">
                  <a:lumMod val="75000"/>
                </a:schemeClr>
              </a:solidFill>
            </a:ln>
          </c:spPr>
          <c:marker>
            <c:symbol val="none"/>
          </c:marker>
          <c:cat>
            <c:numRef>
              <c:f>'Figure 3.18 data'!$A$16:$A$25</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3.18 data'!$D$16:$D$25</c:f>
              <c:numCache>
                <c:formatCode>#,##0</c:formatCode>
                <c:ptCount val="10"/>
                <c:pt idx="0">
                  <c:v>375325.36099999998</c:v>
                </c:pt>
                <c:pt idx="1">
                  <c:v>433480.31900000002</c:v>
                </c:pt>
                <c:pt idx="2">
                  <c:v>438398.26500000001</c:v>
                </c:pt>
                <c:pt idx="3">
                  <c:v>490809.68900000001</c:v>
                </c:pt>
                <c:pt idx="4">
                  <c:v>595065.69799999997</c:v>
                </c:pt>
                <c:pt idx="5">
                  <c:v>694398.22400000005</c:v>
                </c:pt>
                <c:pt idx="6">
                  <c:v>708771.03399999999</c:v>
                </c:pt>
                <c:pt idx="7">
                  <c:v>708771.03399999999</c:v>
                </c:pt>
                <c:pt idx="8">
                  <c:v>785075.397</c:v>
                </c:pt>
                <c:pt idx="9">
                  <c:v>914894.30099999998</c:v>
                </c:pt>
              </c:numCache>
            </c:numRef>
          </c:val>
          <c:smooth val="0"/>
          <c:extLst>
            <c:ext xmlns:c16="http://schemas.microsoft.com/office/drawing/2014/chart" uri="{C3380CC4-5D6E-409C-BE32-E72D297353CC}">
              <c16:uniqueId val="{00000002-08F2-4709-9458-7374ACD828F1}"/>
            </c:ext>
          </c:extLst>
        </c:ser>
        <c:dLbls>
          <c:showLegendKey val="0"/>
          <c:showVal val="0"/>
          <c:showCatName val="0"/>
          <c:showSerName val="0"/>
          <c:showPercent val="0"/>
          <c:showBubbleSize val="0"/>
        </c:dLbls>
        <c:marker val="1"/>
        <c:smooth val="0"/>
        <c:axId val="160884992"/>
        <c:axId val="159191040"/>
      </c:lineChart>
      <c:catAx>
        <c:axId val="160884992"/>
        <c:scaling>
          <c:orientation val="minMax"/>
        </c:scaling>
        <c:delete val="0"/>
        <c:axPos val="b"/>
        <c:numFmt formatCode="General" sourceLinked="1"/>
        <c:majorTickMark val="none"/>
        <c:minorTickMark val="none"/>
        <c:tickLblPos val="low"/>
        <c:spPr>
          <a:ln w="9525">
            <a:solidFill>
              <a:srgbClr val="B4B4B4"/>
            </a:solidFill>
            <a:prstDash val="solid"/>
          </a:ln>
        </c:spPr>
        <c:txPr>
          <a:bodyPr rot="-4320000" vert="horz"/>
          <a:lstStyle/>
          <a:p>
            <a:pPr>
              <a:defRPr/>
            </a:pPr>
            <a:endParaRPr lang="he-IL"/>
          </a:p>
        </c:txPr>
        <c:crossAx val="159191040"/>
        <c:crosses val="autoZero"/>
        <c:auto val="1"/>
        <c:lblAlgn val="ctr"/>
        <c:lblOffset val="100"/>
        <c:tickLblSkip val="1"/>
        <c:tickMarkSkip val="1"/>
        <c:noMultiLvlLbl val="1"/>
      </c:catAx>
      <c:valAx>
        <c:axId val="159191040"/>
        <c:scaling>
          <c:orientation val="minMax"/>
          <c:max val="1000000"/>
          <c:min val="0"/>
        </c:scaling>
        <c:delete val="0"/>
        <c:axPos val="l"/>
        <c:majorGridlines>
          <c:spPr>
            <a:ln w="6350">
              <a:solidFill>
                <a:srgbClr val="B4B4B4">
                  <a:alpha val="70000"/>
                </a:srgbClr>
              </a:solidFill>
              <a:prstDash val="dash"/>
            </a:ln>
          </c:spPr>
        </c:majorGridlines>
        <c:numFmt formatCode="#,##0" sourceLinked="1"/>
        <c:majorTickMark val="none"/>
        <c:minorTickMark val="none"/>
        <c:tickLblPos val="nextTo"/>
        <c:spPr>
          <a:ln w="3175">
            <a:noFill/>
            <a:prstDash val="solid"/>
          </a:ln>
        </c:spPr>
        <c:txPr>
          <a:bodyPr rot="0" vert="horz"/>
          <a:lstStyle/>
          <a:p>
            <a:pPr>
              <a:defRPr/>
            </a:pPr>
            <a:endParaRPr lang="he-IL"/>
          </a:p>
        </c:txPr>
        <c:crossAx val="160884992"/>
        <c:crosses val="autoZero"/>
        <c:crossBetween val="between"/>
        <c:majorUnit val="200000"/>
        <c:dispUnits>
          <c:builtInUnit val="thousands"/>
        </c:dispUnits>
      </c:valAx>
      <c:valAx>
        <c:axId val="159193344"/>
        <c:scaling>
          <c:orientation val="minMax"/>
        </c:scaling>
        <c:delete val="0"/>
        <c:axPos val="r"/>
        <c:numFmt formatCode="#,##0" sourceLinked="1"/>
        <c:majorTickMark val="none"/>
        <c:minorTickMark val="none"/>
        <c:tickLblPos val="nextTo"/>
        <c:spPr>
          <a:ln>
            <a:noFill/>
          </a:ln>
        </c:spPr>
        <c:crossAx val="159200000"/>
        <c:crosses val="max"/>
        <c:crossBetween val="between"/>
        <c:dispUnits>
          <c:builtInUnit val="thousands"/>
        </c:dispUnits>
      </c:valAx>
      <c:catAx>
        <c:axId val="159200000"/>
        <c:scaling>
          <c:orientation val="minMax"/>
        </c:scaling>
        <c:delete val="1"/>
        <c:axPos val="b"/>
        <c:numFmt formatCode="General" sourceLinked="1"/>
        <c:majorTickMark val="out"/>
        <c:minorTickMark val="none"/>
        <c:tickLblPos val="nextTo"/>
        <c:crossAx val="159193344"/>
        <c:crosses val="autoZero"/>
        <c:auto val="0"/>
        <c:lblAlgn val="ctr"/>
        <c:lblOffset val="100"/>
        <c:noMultiLvlLbl val="0"/>
      </c:catAx>
      <c:spPr>
        <a:solidFill>
          <a:schemeClr val="bg1">
            <a:lumMod val="95000"/>
          </a:schemeClr>
        </a:solidFill>
        <a:ln w="12700">
          <a:noFill/>
          <a:prstDash val="solid"/>
        </a:ln>
      </c:spPr>
    </c:plotArea>
    <c:legend>
      <c:legendPos val="l"/>
      <c:layout>
        <c:manualLayout>
          <c:xMode val="edge"/>
          <c:yMode val="edge"/>
          <c:x val="0"/>
          <c:y val="0.76589236644831182"/>
          <c:w val="0.90644166772255386"/>
          <c:h val="0.22991980052916908"/>
        </c:manualLayout>
      </c:layout>
      <c:overlay val="0"/>
      <c:spPr>
        <a:noFill/>
        <a:ln w="3175">
          <a:noFill/>
          <a:prstDash val="solid"/>
        </a:ln>
      </c:spPr>
      <c:txPr>
        <a:bodyPr/>
        <a:lstStyle/>
        <a:p>
          <a:pPr>
            <a:defRPr sz="1000"/>
          </a:pPr>
          <a:endParaRPr lang="he-IL"/>
        </a:p>
      </c:txPr>
    </c:legend>
    <c:plotVisOnly val="1"/>
    <c:dispBlanksAs val="gap"/>
    <c:showDLblsOverMax val="0"/>
  </c:chart>
  <c:spPr>
    <a:solidFill>
      <a:schemeClr val="bg1">
        <a:lumMod val="95000"/>
      </a:schemeClr>
    </a:solidFill>
    <a:ln w="9525">
      <a:noFill/>
      <a:prstDash val="solid"/>
    </a:ln>
  </c:spPr>
  <c:txPr>
    <a:bodyPr/>
    <a:lstStyle/>
    <a:p>
      <a:pPr>
        <a:defRPr sz="1050" b="0" i="0" u="none" strike="noStrike" baseline="0">
          <a:solidFill>
            <a:schemeClr val="tx1"/>
          </a:solidFill>
          <a:latin typeface="Assistant" panose="00000500000000000000" pitchFamily="2" charset="-79"/>
          <a:ea typeface="Arial"/>
          <a:cs typeface="Assistant" panose="00000500000000000000" pitchFamily="2" charset="-79"/>
        </a:defRPr>
      </a:pPr>
      <a:endParaRPr lang="he-I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12666666666667"/>
          <c:y val="5.651666666666666E-2"/>
          <c:w val="0.89744749999999984"/>
          <c:h val="0.54045879629629645"/>
        </c:manualLayout>
      </c:layout>
      <c:barChart>
        <c:barDir val="col"/>
        <c:grouping val="clustered"/>
        <c:varyColors val="0"/>
        <c:ser>
          <c:idx val="2"/>
          <c:order val="2"/>
          <c:tx>
            <c:strRef>
              <c:f>'Figure 3.19 data'!$D$1</c:f>
              <c:strCache>
                <c:ptCount val="1"/>
                <c:pt idx="0">
                  <c:v>Negative net external balance</c:v>
                </c:pt>
              </c:strCache>
            </c:strRef>
          </c:tx>
          <c:spPr>
            <a:solidFill>
              <a:srgbClr val="177990"/>
            </a:solidFill>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372-47DC-85C5-4D6EDE1D90AC}"/>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741-4CB2-8FCD-102891B25E37}"/>
                </c:ext>
              </c:extLst>
            </c:dLbl>
            <c:numFmt formatCode="#,##0" sourceLinked="0"/>
            <c:spPr>
              <a:noFill/>
              <a:ln>
                <a:noFill/>
              </a:ln>
              <a:effectLst/>
            </c:spPr>
            <c:txPr>
              <a:bodyPr wrap="square" lIns="38100" tIns="19050" rIns="38100" bIns="19050" anchor="ctr">
                <a:spAutoFit/>
              </a:bodyPr>
              <a:lstStyle/>
              <a:p>
                <a:pPr>
                  <a:defRPr sz="1050">
                    <a:latin typeface="Assistant" panose="00000500000000000000" pitchFamily="2" charset="-79"/>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3.19 data'!$A$5:$A$16</c15:sqref>
                  </c15:fullRef>
                </c:ext>
              </c:extLst>
              <c:f>'Figure 3.19 data'!$A$7:$A$16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3.19 data'!$D$5:$D$16</c15:sqref>
                  </c15:fullRef>
                </c:ext>
              </c:extLst>
              <c:f>'Figure 3.19 data'!$D$7:$D$16</c:f>
              <c:numCache>
                <c:formatCode>0.0</c:formatCode>
                <c:ptCount val="10"/>
                <c:pt idx="0">
                  <c:v>134.14946900000001</c:v>
                </c:pt>
                <c:pt idx="1">
                  <c:v>164.16361499999999</c:v>
                </c:pt>
                <c:pt idx="2">
                  <c:v>156.35942599999998</c:v>
                </c:pt>
                <c:pt idx="3">
                  <c:v>170.25685999999999</c:v>
                </c:pt>
                <c:pt idx="4">
                  <c:v>203.63687400000003</c:v>
                </c:pt>
                <c:pt idx="5">
                  <c:v>225.65614700000003</c:v>
                </c:pt>
                <c:pt idx="6">
                  <c:v>219.47067100000001</c:v>
                </c:pt>
                <c:pt idx="7">
                  <c:v>261.202</c:v>
                </c:pt>
                <c:pt idx="8">
                  <c:v>289.55500000000001</c:v>
                </c:pt>
                <c:pt idx="9">
                  <c:v>331.28555799999998</c:v>
                </c:pt>
              </c:numCache>
            </c:numRef>
          </c:val>
          <c:extLst>
            <c:ext xmlns:c16="http://schemas.microsoft.com/office/drawing/2014/chart" uri="{C3380CC4-5D6E-409C-BE32-E72D297353CC}">
              <c16:uniqueId val="{00000000-0DC4-4CB6-9639-28714413B8CC}"/>
            </c:ext>
          </c:extLst>
        </c:ser>
        <c:dLbls>
          <c:showLegendKey val="0"/>
          <c:showVal val="0"/>
          <c:showCatName val="0"/>
          <c:showSerName val="0"/>
          <c:showPercent val="0"/>
          <c:showBubbleSize val="0"/>
        </c:dLbls>
        <c:gapWidth val="30"/>
        <c:axId val="161275264"/>
        <c:axId val="161350784"/>
      </c:barChart>
      <c:lineChart>
        <c:grouping val="standard"/>
        <c:varyColors val="0"/>
        <c:ser>
          <c:idx val="1"/>
          <c:order val="0"/>
          <c:tx>
            <c:strRef>
              <c:f>'Figure 3.19 data'!$B$1</c:f>
              <c:strCache>
                <c:ptCount val="1"/>
                <c:pt idx="0">
                  <c:v>Balance of liabilities in debt instruments (gross external debt)</c:v>
                </c:pt>
              </c:strCache>
            </c:strRef>
          </c:tx>
          <c:spPr>
            <a:ln w="25400">
              <a:solidFill>
                <a:srgbClr val="59BFCB"/>
              </a:solidFill>
            </a:ln>
          </c:spPr>
          <c:marker>
            <c:symbol val="none"/>
          </c:marker>
          <c:cat>
            <c:strRef>
              <c:extLst>
                <c:ext xmlns:c15="http://schemas.microsoft.com/office/drawing/2012/chart" uri="{02D57815-91ED-43cb-92C2-25804820EDAC}">
                  <c15:fullRef>
                    <c15:sqref>'Figure 3.19 data'!$A$5:$A$16</c15:sqref>
                  </c15:fullRef>
                </c:ext>
              </c:extLst>
              <c:f>'Figure 3.19 data'!$A$7:$A$16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3.19 data'!$B$5:$B$16</c15:sqref>
                  </c15:fullRef>
                </c:ext>
              </c:extLst>
              <c:f>'Figure 3.19 data'!$B$7:$B$16</c:f>
              <c:numCache>
                <c:formatCode>0.0</c:formatCode>
                <c:ptCount val="10"/>
                <c:pt idx="0">
                  <c:v>87.126961000000009</c:v>
                </c:pt>
                <c:pt idx="1">
                  <c:v>90.081592000000001</c:v>
                </c:pt>
                <c:pt idx="2">
                  <c:v>94.307213000000004</c:v>
                </c:pt>
                <c:pt idx="3">
                  <c:v>103.199916</c:v>
                </c:pt>
                <c:pt idx="4">
                  <c:v>130.40818200000001</c:v>
                </c:pt>
                <c:pt idx="5">
                  <c:v>160.32655</c:v>
                </c:pt>
                <c:pt idx="6">
                  <c:v>155.17832899999999</c:v>
                </c:pt>
                <c:pt idx="7">
                  <c:v>144.49700000000001</c:v>
                </c:pt>
                <c:pt idx="8">
                  <c:v>147.28899999999999</c:v>
                </c:pt>
                <c:pt idx="9">
                  <c:v>164.98099999999999</c:v>
                </c:pt>
              </c:numCache>
            </c:numRef>
          </c:val>
          <c:smooth val="0"/>
          <c:extLst>
            <c:ext xmlns:c16="http://schemas.microsoft.com/office/drawing/2014/chart" uri="{C3380CC4-5D6E-409C-BE32-E72D297353CC}">
              <c16:uniqueId val="{00000001-0DC4-4CB6-9639-28714413B8CC}"/>
            </c:ext>
          </c:extLst>
        </c:ser>
        <c:ser>
          <c:idx val="0"/>
          <c:order val="1"/>
          <c:tx>
            <c:strRef>
              <c:f>'Figure 3.19 data'!$C$1</c:f>
              <c:strCache>
                <c:ptCount val="1"/>
                <c:pt idx="0">
                  <c:v>Balance of assets in debt instruments</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'Figure 3.19 data'!$A$5:$A$16</c15:sqref>
                  </c15:fullRef>
                </c:ext>
              </c:extLst>
              <c:f>'Figure 3.19 data'!$A$7:$A$16</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3.19 data'!$C$5:$C$16</c15:sqref>
                  </c15:fullRef>
                </c:ext>
              </c:extLst>
              <c:f>'Figure 3.19 data'!$C$7:$C$16</c:f>
              <c:numCache>
                <c:formatCode>0.0</c:formatCode>
                <c:ptCount val="10"/>
                <c:pt idx="0">
                  <c:v>221.27643</c:v>
                </c:pt>
                <c:pt idx="1">
                  <c:v>254.24520699999999</c:v>
                </c:pt>
                <c:pt idx="2">
                  <c:v>250.666639</c:v>
                </c:pt>
                <c:pt idx="3">
                  <c:v>273.45677599999999</c:v>
                </c:pt>
                <c:pt idx="4">
                  <c:v>334.04505600000005</c:v>
                </c:pt>
                <c:pt idx="5">
                  <c:v>385.98269700000003</c:v>
                </c:pt>
                <c:pt idx="6">
                  <c:v>374.649</c:v>
                </c:pt>
                <c:pt idx="7">
                  <c:v>405.69900000000001</c:v>
                </c:pt>
                <c:pt idx="8">
                  <c:v>436.84399999999999</c:v>
                </c:pt>
                <c:pt idx="9">
                  <c:v>496.26655799999997</c:v>
                </c:pt>
              </c:numCache>
            </c:numRef>
          </c:val>
          <c:smooth val="0"/>
          <c:extLst>
            <c:ext xmlns:c16="http://schemas.microsoft.com/office/drawing/2014/chart" uri="{C3380CC4-5D6E-409C-BE32-E72D297353CC}">
              <c16:uniqueId val="{00000002-0DC4-4CB6-9639-28714413B8CC}"/>
            </c:ext>
          </c:extLst>
        </c:ser>
        <c:dLbls>
          <c:showLegendKey val="0"/>
          <c:showVal val="0"/>
          <c:showCatName val="0"/>
          <c:showSerName val="0"/>
          <c:showPercent val="0"/>
          <c:showBubbleSize val="0"/>
        </c:dLbls>
        <c:marker val="1"/>
        <c:smooth val="0"/>
        <c:axId val="161275264"/>
        <c:axId val="161350784"/>
      </c:lineChart>
      <c:catAx>
        <c:axId val="161275264"/>
        <c:scaling>
          <c:orientation val="minMax"/>
        </c:scaling>
        <c:delete val="0"/>
        <c:axPos val="b"/>
        <c:numFmt formatCode="General" sourceLinked="0"/>
        <c:majorTickMark val="none"/>
        <c:minorTickMark val="none"/>
        <c:tickLblPos val="low"/>
        <c:spPr>
          <a:ln>
            <a:noFill/>
          </a:ln>
        </c:spPr>
        <c:txPr>
          <a:bodyPr rot="-2460000" vert="horz"/>
          <a:lstStyle/>
          <a:p>
            <a:pPr>
              <a:defRPr sz="1050">
                <a:latin typeface="Assistant" panose="00000500000000000000" pitchFamily="2" charset="-79"/>
                <a:cs typeface="Assistant" panose="00000500000000000000" pitchFamily="2" charset="-79"/>
              </a:defRPr>
            </a:pPr>
            <a:endParaRPr lang="he-IL"/>
          </a:p>
        </c:txPr>
        <c:crossAx val="161350784"/>
        <c:crosses val="autoZero"/>
        <c:auto val="1"/>
        <c:lblAlgn val="ctr"/>
        <c:lblOffset val="100"/>
        <c:noMultiLvlLbl val="1"/>
      </c:catAx>
      <c:valAx>
        <c:axId val="161350784"/>
        <c:scaling>
          <c:orientation val="minMax"/>
          <c:max val="500"/>
        </c:scaling>
        <c:delete val="0"/>
        <c:axPos val="l"/>
        <c:majorGridlines>
          <c:spPr>
            <a:ln w="6350">
              <a:solidFill>
                <a:srgbClr val="B4B4B4">
                  <a:alpha val="70000"/>
                </a:srgbClr>
              </a:solidFill>
              <a:prstDash val="dash"/>
            </a:ln>
          </c:spPr>
        </c:majorGridlines>
        <c:numFmt formatCode="#,##0" sourceLinked="0"/>
        <c:majorTickMark val="none"/>
        <c:minorTickMark val="none"/>
        <c:tickLblPos val="nextTo"/>
        <c:spPr>
          <a:ln>
            <a:noFill/>
          </a:ln>
        </c:spPr>
        <c:txPr>
          <a:bodyPr/>
          <a:lstStyle/>
          <a:p>
            <a:pPr>
              <a:defRPr sz="1100">
                <a:latin typeface="Assistant" panose="00000500000000000000" pitchFamily="2" charset="-79"/>
                <a:cs typeface="Assistant" panose="00000500000000000000" pitchFamily="2" charset="-79"/>
              </a:defRPr>
            </a:pPr>
            <a:endParaRPr lang="he-IL"/>
          </a:p>
        </c:txPr>
        <c:crossAx val="161275264"/>
        <c:crosses val="autoZero"/>
        <c:crossBetween val="between"/>
        <c:majorUnit val="100"/>
      </c:valAx>
      <c:spPr>
        <a:solidFill>
          <a:schemeClr val="bg1">
            <a:lumMod val="95000"/>
          </a:schemeClr>
        </a:solidFill>
        <a:ln>
          <a:noFill/>
        </a:ln>
      </c:spPr>
    </c:plotArea>
    <c:legend>
      <c:legendPos val="b"/>
      <c:layout>
        <c:manualLayout>
          <c:xMode val="edge"/>
          <c:yMode val="edge"/>
          <c:x val="0"/>
          <c:y val="0.79225972222222218"/>
          <c:w val="0.85358111111111112"/>
          <c:h val="0.20690046296296297"/>
        </c:manualLayout>
      </c:layout>
      <c:overlay val="0"/>
      <c:spPr>
        <a:ln>
          <a:noFill/>
        </a:ln>
      </c:spPr>
      <c:txPr>
        <a:bodyPr/>
        <a:lstStyle/>
        <a:p>
          <a:pPr>
            <a:defRPr sz="800">
              <a:latin typeface="Assistant" panose="00000500000000000000" pitchFamily="2" charset="-79"/>
              <a:cs typeface="Assistant" panose="00000500000000000000" pitchFamily="2" charset="-79"/>
            </a:defRPr>
          </a:pPr>
          <a:endParaRPr lang="he-IL"/>
        </a:p>
      </c:txPr>
    </c:legend>
    <c:plotVisOnly val="1"/>
    <c:dispBlanksAs val="gap"/>
    <c:showDLblsOverMax val="0"/>
  </c:chart>
  <c:spPr>
    <a:solidFill>
      <a:schemeClr val="bg1">
        <a:lumMod val="95000"/>
      </a:schemeClr>
    </a:solidFill>
    <a:ln>
      <a:noFill/>
    </a:ln>
  </c:spPr>
  <c:txPr>
    <a:bodyPr/>
    <a:lstStyle/>
    <a:p>
      <a:pPr>
        <a:defRPr>
          <a:latin typeface="David" panose="020E0502060401010101" pitchFamily="34" charset="-79"/>
          <a:cs typeface="David" panose="020E0502060401010101" pitchFamily="34" charset="-79"/>
        </a:defRPr>
      </a:pPr>
      <a:endParaRPr lang="he-I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20391425701815E-2"/>
          <c:y val="7.9651703860385295E-2"/>
          <c:w val="0.88857185663631366"/>
          <c:h val="0.61143608731916987"/>
        </c:manualLayout>
      </c:layout>
      <c:barChart>
        <c:barDir val="col"/>
        <c:grouping val="clustered"/>
        <c:varyColors val="0"/>
        <c:ser>
          <c:idx val="0"/>
          <c:order val="0"/>
          <c:tx>
            <c:strRef>
              <c:f>'Figure 3.20 data'!$A$2</c:f>
              <c:strCache>
                <c:ptCount val="1"/>
                <c:pt idx="0">
                  <c:v>Undistributed earnings from nonresident investments</c:v>
                </c:pt>
              </c:strCache>
            </c:strRef>
          </c:tx>
          <c:spPr>
            <a:solidFill>
              <a:srgbClr val="177990"/>
            </a:solidFill>
            <a:ln>
              <a:noFill/>
            </a:ln>
            <a:effectLst/>
          </c:spPr>
          <c:invertIfNegative val="0"/>
          <c:cat>
            <c:strRef>
              <c:f>'Figure 3.20 data'!$C$1:$L$1</c:f>
              <c:strCache>
                <c:ptCount val="10"/>
                <c:pt idx="0">
                  <c:v>2016</c:v>
                </c:pt>
                <c:pt idx="1">
                  <c:v>2017</c:v>
                </c:pt>
                <c:pt idx="2">
                  <c:v>2018</c:v>
                </c:pt>
                <c:pt idx="3">
                  <c:v>2019</c:v>
                </c:pt>
                <c:pt idx="4">
                  <c:v>2020</c:v>
                </c:pt>
                <c:pt idx="5">
                  <c:v>2021</c:v>
                </c:pt>
                <c:pt idx="6">
                  <c:v>2022</c:v>
                </c:pt>
                <c:pt idx="7">
                  <c:v>2023</c:v>
                </c:pt>
                <c:pt idx="8">
                  <c:v>2024</c:v>
                </c:pt>
                <c:pt idx="9">
                  <c:v>2025</c:v>
                </c:pt>
              </c:strCache>
              <c:extLst/>
            </c:strRef>
          </c:cat>
          <c:val>
            <c:numRef>
              <c:f>'Figure 3.20 data'!$C$2:$L$2</c:f>
              <c:numCache>
                <c:formatCode>#,##0</c:formatCode>
                <c:ptCount val="10"/>
                <c:pt idx="0">
                  <c:v>3424</c:v>
                </c:pt>
                <c:pt idx="1">
                  <c:v>3677</c:v>
                </c:pt>
                <c:pt idx="2">
                  <c:v>3347</c:v>
                </c:pt>
                <c:pt idx="3">
                  <c:v>6027</c:v>
                </c:pt>
                <c:pt idx="4">
                  <c:v>4919</c:v>
                </c:pt>
                <c:pt idx="5">
                  <c:v>9265</c:v>
                </c:pt>
                <c:pt idx="6">
                  <c:v>7355</c:v>
                </c:pt>
                <c:pt idx="7">
                  <c:v>8159</c:v>
                </c:pt>
                <c:pt idx="8">
                  <c:v>9710</c:v>
                </c:pt>
                <c:pt idx="9">
                  <c:v>20520</c:v>
                </c:pt>
              </c:numCache>
              <c:extLst/>
            </c:numRef>
          </c:val>
          <c:extLst>
            <c:ext xmlns:c16="http://schemas.microsoft.com/office/drawing/2014/chart" uri="{C3380CC4-5D6E-409C-BE32-E72D297353CC}">
              <c16:uniqueId val="{00000000-A394-4E33-A49D-51C48C939103}"/>
            </c:ext>
          </c:extLst>
        </c:ser>
        <c:ser>
          <c:idx val="1"/>
          <c:order val="1"/>
          <c:tx>
            <c:strRef>
              <c:f>'Figure 3.20 data'!$A$3</c:f>
              <c:strCache>
                <c:ptCount val="1"/>
                <c:pt idx="0">
                  <c:v>Undistributed earnings from resident external investments</c:v>
                </c:pt>
              </c:strCache>
            </c:strRef>
          </c:tx>
          <c:spPr>
            <a:solidFill>
              <a:srgbClr val="151333"/>
            </a:solidFill>
            <a:ln>
              <a:noFill/>
            </a:ln>
            <a:effectLst/>
          </c:spPr>
          <c:invertIfNegative val="0"/>
          <c:cat>
            <c:strRef>
              <c:f>'Figure 3.20 data'!$C$1:$L$1</c:f>
              <c:strCache>
                <c:ptCount val="10"/>
                <c:pt idx="0">
                  <c:v>2016</c:v>
                </c:pt>
                <c:pt idx="1">
                  <c:v>2017</c:v>
                </c:pt>
                <c:pt idx="2">
                  <c:v>2018</c:v>
                </c:pt>
                <c:pt idx="3">
                  <c:v>2019</c:v>
                </c:pt>
                <c:pt idx="4">
                  <c:v>2020</c:v>
                </c:pt>
                <c:pt idx="5">
                  <c:v>2021</c:v>
                </c:pt>
                <c:pt idx="6">
                  <c:v>2022</c:v>
                </c:pt>
                <c:pt idx="7">
                  <c:v>2023</c:v>
                </c:pt>
                <c:pt idx="8">
                  <c:v>2024</c:v>
                </c:pt>
                <c:pt idx="9">
                  <c:v>2025</c:v>
                </c:pt>
              </c:strCache>
              <c:extLst/>
            </c:strRef>
          </c:cat>
          <c:val>
            <c:numRef>
              <c:f>'Figure 3.20 data'!$C$3:$L$3</c:f>
              <c:numCache>
                <c:formatCode>#,##0</c:formatCode>
                <c:ptCount val="10"/>
                <c:pt idx="0">
                  <c:v>4419</c:v>
                </c:pt>
                <c:pt idx="1">
                  <c:v>4543</c:v>
                </c:pt>
                <c:pt idx="2">
                  <c:v>4509</c:v>
                </c:pt>
                <c:pt idx="3">
                  <c:v>3517</c:v>
                </c:pt>
                <c:pt idx="4">
                  <c:v>2066</c:v>
                </c:pt>
                <c:pt idx="5">
                  <c:v>6568</c:v>
                </c:pt>
                <c:pt idx="6">
                  <c:v>7071</c:v>
                </c:pt>
                <c:pt idx="7">
                  <c:v>4178</c:v>
                </c:pt>
                <c:pt idx="8">
                  <c:v>2763</c:v>
                </c:pt>
                <c:pt idx="9">
                  <c:v>6079</c:v>
                </c:pt>
              </c:numCache>
              <c:extLst/>
            </c:numRef>
          </c:val>
          <c:extLst>
            <c:ext xmlns:c16="http://schemas.microsoft.com/office/drawing/2014/chart" uri="{C3380CC4-5D6E-409C-BE32-E72D297353CC}">
              <c16:uniqueId val="{00000001-A394-4E33-A49D-51C48C939103}"/>
            </c:ext>
          </c:extLst>
        </c:ser>
        <c:ser>
          <c:idx val="2"/>
          <c:order val="2"/>
          <c:tx>
            <c:strRef>
              <c:f>'נתונים ג''-21'!#REF!</c:f>
              <c:strCache>
                <c:ptCount val="1"/>
                <c:pt idx="0">
                  <c:v>#REF!</c:v>
                </c:pt>
              </c:strCache>
              <c:extLst xmlns:c15="http://schemas.microsoft.com/office/drawing/2012/chart"/>
            </c:strRef>
          </c:tx>
          <c:spPr>
            <a:solidFill>
              <a:schemeClr val="accent3"/>
            </a:solidFill>
            <a:ln>
              <a:noFill/>
            </a:ln>
            <a:effectLst/>
          </c:spPr>
          <c:invertIfNegative val="0"/>
          <c:cat>
            <c:strRef>
              <c:f>'Figure 3.20 data'!$C$1:$L$1</c:f>
              <c:strCache>
                <c:ptCount val="10"/>
                <c:pt idx="0">
                  <c:v>2016</c:v>
                </c:pt>
                <c:pt idx="1">
                  <c:v>2017</c:v>
                </c:pt>
                <c:pt idx="2">
                  <c:v>2018</c:v>
                </c:pt>
                <c:pt idx="3">
                  <c:v>2019</c:v>
                </c:pt>
                <c:pt idx="4">
                  <c:v>2020</c:v>
                </c:pt>
                <c:pt idx="5">
                  <c:v>2021</c:v>
                </c:pt>
                <c:pt idx="6">
                  <c:v>2022</c:v>
                </c:pt>
                <c:pt idx="7">
                  <c:v>2023</c:v>
                </c:pt>
                <c:pt idx="8">
                  <c:v>2024</c:v>
                </c:pt>
                <c:pt idx="9">
                  <c:v>2025</c:v>
                </c:pt>
              </c:strCache>
              <c:extLst/>
            </c:strRef>
          </c:cat>
          <c:val>
            <c:numRef>
              <c:f>'נתונים ג''-21'!#REF!</c:f>
              <c:extLst xmlns:c15="http://schemas.microsoft.com/office/drawing/2012/chart"/>
            </c:numRef>
          </c:val>
          <c:extLst xmlns:c15="http://schemas.microsoft.com/office/drawing/2012/chart">
            <c:ext xmlns:c16="http://schemas.microsoft.com/office/drawing/2014/chart" uri="{C3380CC4-5D6E-409C-BE32-E72D297353CC}">
              <c16:uniqueId val="{00000002-A394-4E33-A49D-51C48C939103}"/>
            </c:ext>
          </c:extLst>
        </c:ser>
        <c:dLbls>
          <c:showLegendKey val="0"/>
          <c:showVal val="0"/>
          <c:showCatName val="0"/>
          <c:showSerName val="0"/>
          <c:showPercent val="0"/>
          <c:showBubbleSize val="0"/>
        </c:dLbls>
        <c:gapWidth val="219"/>
        <c:overlap val="-27"/>
        <c:axId val="949349304"/>
        <c:axId val="949348320"/>
        <c:extLst/>
      </c:barChart>
      <c:catAx>
        <c:axId val="9493493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949348320"/>
        <c:crosses val="autoZero"/>
        <c:auto val="1"/>
        <c:lblAlgn val="ctr"/>
        <c:lblOffset val="100"/>
        <c:noMultiLvlLbl val="0"/>
      </c:catAx>
      <c:valAx>
        <c:axId val="949348320"/>
        <c:scaling>
          <c:orientation val="minMax"/>
          <c:max val="21000"/>
          <c:min val="0"/>
        </c:scaling>
        <c:delete val="0"/>
        <c:axPos val="l"/>
        <c:majorGridlines>
          <c:spPr>
            <a:ln w="6350" cap="flat" cmpd="sng" algn="ctr">
              <a:solidFill>
                <a:schemeClr val="tx1">
                  <a:lumMod val="15000"/>
                  <a:lumOff val="85000"/>
                  <a:alpha val="70000"/>
                </a:schemeClr>
              </a:solidFill>
              <a:prstDash val="dash"/>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949349304"/>
        <c:crosses val="autoZero"/>
        <c:crossBetween val="between"/>
        <c:majorUnit val="3000"/>
        <c:dispUnits>
          <c:builtInUnit val="thousands"/>
        </c:dispUnits>
      </c:valAx>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Entry>
      <c:legendEntry>
        <c:idx val="1"/>
        <c:txPr>
          <a:bodyPr rot="0" spcFirstLastPara="1" vertOverflow="ellipsis" vert="horz"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Entry>
      <c:layout>
        <c:manualLayout>
          <c:xMode val="edge"/>
          <c:yMode val="edge"/>
          <c:x val="0"/>
          <c:y val="0.85933855716171903"/>
          <c:w val="1"/>
          <c:h val="0.1399493320333350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53888888888894E-2"/>
          <c:y val="3.4940853582733265E-2"/>
          <c:w val="0.90702606721294776"/>
          <c:h val="0.69292289449273703"/>
        </c:manualLayout>
      </c:layout>
      <c:lineChart>
        <c:grouping val="standard"/>
        <c:varyColors val="0"/>
        <c:ser>
          <c:idx val="0"/>
          <c:order val="0"/>
          <c:tx>
            <c:strRef>
              <c:f>'Figure 3.21 data'!$A$2</c:f>
              <c:strCache>
                <c:ptCount val="1"/>
                <c:pt idx="0">
                  <c:v>Direct investment inflow</c:v>
                </c:pt>
              </c:strCache>
            </c:strRef>
          </c:tx>
          <c:spPr>
            <a:ln w="28575" cap="rnd">
              <a:solidFill>
                <a:schemeClr val="accent1"/>
              </a:solidFill>
              <a:round/>
            </a:ln>
            <a:effectLst/>
          </c:spPr>
          <c:marker>
            <c:symbol val="none"/>
          </c:marker>
          <c:cat>
            <c:strRef>
              <c:f>'Figure 3.21 data'!$B$1:$K$1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3.21 data'!$B$2:$K$2</c:f>
              <c:numCache>
                <c:formatCode>0%</c:formatCode>
                <c:ptCount val="10"/>
                <c:pt idx="0">
                  <c:v>9.6163567937987984E-2</c:v>
                </c:pt>
                <c:pt idx="1">
                  <c:v>0.11651562202927943</c:v>
                </c:pt>
                <c:pt idx="2">
                  <c:v>0.17590010849888676</c:v>
                </c:pt>
                <c:pt idx="3">
                  <c:v>0.28220278116998082</c:v>
                </c:pt>
                <c:pt idx="4">
                  <c:v>0.12086329761514526</c:v>
                </c:pt>
                <c:pt idx="5">
                  <c:v>0.15741573551818558</c:v>
                </c:pt>
                <c:pt idx="6">
                  <c:v>0.30873471154523424</c:v>
                </c:pt>
                <c:pt idx="7">
                  <c:v>1.1076568015204995</c:v>
                </c:pt>
                <c:pt idx="8">
                  <c:v>0.3922281467119082</c:v>
                </c:pt>
                <c:pt idx="9">
                  <c:v>0.46778889595395068</c:v>
                </c:pt>
              </c:numCache>
            </c:numRef>
          </c:val>
          <c:smooth val="0"/>
          <c:extLst>
            <c:ext xmlns:c16="http://schemas.microsoft.com/office/drawing/2014/chart" uri="{C3380CC4-5D6E-409C-BE32-E72D297353CC}">
              <c16:uniqueId val="{00000004-45CD-4B96-8A1A-5618CBCAF9C8}"/>
            </c:ext>
          </c:extLst>
        </c:ser>
        <c:ser>
          <c:idx val="1"/>
          <c:order val="1"/>
          <c:tx>
            <c:strRef>
              <c:f>'Figure 3.21 data'!$A$3</c:f>
              <c:strCache>
                <c:ptCount val="1"/>
                <c:pt idx="0">
                  <c:v>Direct investment outflow</c:v>
                </c:pt>
              </c:strCache>
            </c:strRef>
          </c:tx>
          <c:spPr>
            <a:ln w="28575" cap="rnd">
              <a:solidFill>
                <a:srgbClr val="AADCE0"/>
              </a:solidFill>
              <a:round/>
            </a:ln>
            <a:effectLst/>
          </c:spPr>
          <c:marker>
            <c:symbol val="none"/>
          </c:marker>
          <c:cat>
            <c:strRef>
              <c:f>'Figure 3.21 data'!$B$1:$K$1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3.21 data'!$B$3:$K$3</c:f>
              <c:numCache>
                <c:formatCode>0%</c:formatCode>
                <c:ptCount val="10"/>
                <c:pt idx="0">
                  <c:v>0.16111156259293583</c:v>
                </c:pt>
                <c:pt idx="1">
                  <c:v>0.16010293952944044</c:v>
                </c:pt>
                <c:pt idx="2">
                  <c:v>0.45978851665688164</c:v>
                </c:pt>
                <c:pt idx="3">
                  <c:v>0.2677535160254324</c:v>
                </c:pt>
                <c:pt idx="4">
                  <c:v>6.338158422607236E-2</c:v>
                </c:pt>
                <c:pt idx="5">
                  <c:v>8.4662569838724888E-2</c:v>
                </c:pt>
                <c:pt idx="6">
                  <c:v>0.16422082687032682</c:v>
                </c:pt>
                <c:pt idx="7">
                  <c:v>0.24863009296375074</c:v>
                </c:pt>
                <c:pt idx="8">
                  <c:v>9.268616357239777E-2</c:v>
                </c:pt>
                <c:pt idx="9">
                  <c:v>0.24644551275318299</c:v>
                </c:pt>
              </c:numCache>
            </c:numRef>
          </c:val>
          <c:smooth val="0"/>
          <c:extLst>
            <c:ext xmlns:c16="http://schemas.microsoft.com/office/drawing/2014/chart" uri="{C3380CC4-5D6E-409C-BE32-E72D297353CC}">
              <c16:uniqueId val="{00000005-45CD-4B96-8A1A-5618CBCAF9C8}"/>
            </c:ext>
          </c:extLst>
        </c:ser>
        <c:dLbls>
          <c:showLegendKey val="0"/>
          <c:showVal val="0"/>
          <c:showCatName val="0"/>
          <c:showSerName val="0"/>
          <c:showPercent val="0"/>
          <c:showBubbleSize val="0"/>
        </c:dLbls>
        <c:smooth val="0"/>
        <c:axId val="1229307464"/>
        <c:axId val="1229305824"/>
      </c:lineChart>
      <c:catAx>
        <c:axId val="12293074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78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229305824"/>
        <c:crosses val="autoZero"/>
        <c:auto val="1"/>
        <c:lblAlgn val="ctr"/>
        <c:lblOffset val="100"/>
        <c:noMultiLvlLbl val="0"/>
      </c:catAx>
      <c:valAx>
        <c:axId val="1229305824"/>
        <c:scaling>
          <c:orientation val="minMax"/>
          <c:max val="1.1000000000000001"/>
          <c:min val="0"/>
        </c:scaling>
        <c:delete val="0"/>
        <c:axPos val="l"/>
        <c:majorGridlines>
          <c:spPr>
            <a:ln w="6350" cap="flat" cmpd="sng" algn="ctr">
              <a:solidFill>
                <a:srgbClr val="B4B4B4">
                  <a:alpha val="70000"/>
                </a:srgb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229307464"/>
        <c:crosses val="autoZero"/>
        <c:crossBetween val="between"/>
        <c:majorUnit val="0.25"/>
      </c:valAx>
      <c:spPr>
        <a:noFill/>
        <a:ln>
          <a:noFill/>
        </a:ln>
        <a:effectLst/>
      </c:spPr>
    </c:plotArea>
    <c:legend>
      <c:legendPos val="r"/>
      <c:layout>
        <c:manualLayout>
          <c:xMode val="edge"/>
          <c:yMode val="edge"/>
          <c:x val="0.12673895582329314"/>
          <c:y val="0.8888345717263868"/>
          <c:w val="0.82654863900044628"/>
          <c:h val="0.1021674074074074"/>
        </c:manualLayout>
      </c:layout>
      <c:overlay val="0"/>
      <c:spPr>
        <a:solidFill>
          <a:srgbClr val="F2F2F2"/>
        </a:solid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21597501115569E-2"/>
          <c:y val="0.11855444444444445"/>
          <c:w val="0.90286351706036749"/>
          <c:h val="0.64984296296296284"/>
        </c:manualLayout>
      </c:layout>
      <c:barChart>
        <c:barDir val="col"/>
        <c:grouping val="clustered"/>
        <c:varyColors val="0"/>
        <c:ser>
          <c:idx val="1"/>
          <c:order val="1"/>
          <c:tx>
            <c:strRef>
              <c:f>'Figure 3.22 data'!$A$3</c:f>
              <c:strCache>
                <c:ptCount val="1"/>
                <c:pt idx="0">
                  <c:v>Manufacture of Computer, Electronic and Optical Products </c:v>
                </c:pt>
              </c:strCache>
            </c:strRef>
          </c:tx>
          <c:spPr>
            <a:solidFill>
              <a:srgbClr val="177990"/>
            </a:solidFill>
            <a:ln>
              <a:noFill/>
            </a:ln>
            <a:effectLst/>
          </c:spPr>
          <c:invertIfNegative val="0"/>
          <c:cat>
            <c:strRef>
              <c:extLst>
                <c:ext xmlns:c15="http://schemas.microsoft.com/office/drawing/2012/chart" uri="{02D57815-91ED-43cb-92C2-25804820EDAC}">
                  <c15:fullRef>
                    <c15:sqref>'Figure 3.22 data'!$B$1:$L$1</c15:sqref>
                  </c15:fullRef>
                </c:ext>
              </c:extLst>
              <c:f>'Figure 3.22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3.22 data'!$B$3:$L$3</c15:sqref>
                  </c15:fullRef>
                </c:ext>
              </c:extLst>
              <c:f>'Figure 3.22 data'!$C$3:$L$3</c:f>
              <c:numCache>
                <c:formatCode>General</c:formatCode>
                <c:ptCount val="10"/>
                <c:pt idx="0">
                  <c:v>1083</c:v>
                </c:pt>
                <c:pt idx="1">
                  <c:v>1375</c:v>
                </c:pt>
                <c:pt idx="2">
                  <c:v>1634</c:v>
                </c:pt>
                <c:pt idx="3">
                  <c:v>2283</c:v>
                </c:pt>
                <c:pt idx="4">
                  <c:v>3333</c:v>
                </c:pt>
                <c:pt idx="5">
                  <c:v>4291</c:v>
                </c:pt>
                <c:pt idx="6">
                  <c:v>3898</c:v>
                </c:pt>
                <c:pt idx="7">
                  <c:v>5635</c:v>
                </c:pt>
                <c:pt idx="8">
                  <c:v>6718</c:v>
                </c:pt>
                <c:pt idx="9">
                  <c:v>14845.289683394356</c:v>
                </c:pt>
              </c:numCache>
            </c:numRef>
          </c:val>
          <c:extLst>
            <c:ext xmlns:c16="http://schemas.microsoft.com/office/drawing/2014/chart" uri="{C3380CC4-5D6E-409C-BE32-E72D297353CC}">
              <c16:uniqueId val="{00000001-FA21-44CF-9A6A-4D7C770EFA5A}"/>
            </c:ext>
          </c:extLst>
        </c:ser>
        <c:ser>
          <c:idx val="5"/>
          <c:order val="5"/>
          <c:tx>
            <c:strRef>
              <c:f>'Figure 3.22 data'!$A$7</c:f>
              <c:strCache>
                <c:ptCount val="1"/>
                <c:pt idx="0">
                  <c:v>All other industries</c:v>
                </c:pt>
              </c:strCache>
            </c:strRef>
          </c:tx>
          <c:spPr>
            <a:solidFill>
              <a:srgbClr val="AADCE0"/>
            </a:solidFill>
            <a:ln>
              <a:noFill/>
            </a:ln>
            <a:effectLst/>
          </c:spPr>
          <c:invertIfNegative val="0"/>
          <c:cat>
            <c:strRef>
              <c:extLst>
                <c:ext xmlns:c15="http://schemas.microsoft.com/office/drawing/2012/chart" uri="{02D57815-91ED-43cb-92C2-25804820EDAC}">
                  <c15:fullRef>
                    <c15:sqref>'Figure 3.22 data'!$B$1:$L$1</c15:sqref>
                  </c15:fullRef>
                </c:ext>
              </c:extLst>
              <c:f>'Figure 3.22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3.22 data'!$B$7:$L$7</c15:sqref>
                  </c15:fullRef>
                </c:ext>
              </c:extLst>
              <c:f>'Figure 3.22 data'!$C$7:$L$7</c:f>
              <c:numCache>
                <c:formatCode>#,##0</c:formatCode>
                <c:ptCount val="10"/>
                <c:pt idx="0">
                  <c:v>2341</c:v>
                </c:pt>
                <c:pt idx="1">
                  <c:v>2302</c:v>
                </c:pt>
                <c:pt idx="2">
                  <c:v>1713</c:v>
                </c:pt>
                <c:pt idx="3">
                  <c:v>3744</c:v>
                </c:pt>
                <c:pt idx="4">
                  <c:v>1586</c:v>
                </c:pt>
                <c:pt idx="5">
                  <c:v>4974</c:v>
                </c:pt>
                <c:pt idx="6">
                  <c:v>3457</c:v>
                </c:pt>
                <c:pt idx="7">
                  <c:v>4048</c:v>
                </c:pt>
                <c:pt idx="8">
                  <c:v>2568</c:v>
                </c:pt>
                <c:pt idx="9">
                  <c:v>5674.710316605644</c:v>
                </c:pt>
              </c:numCache>
            </c:numRef>
          </c:val>
          <c:extLst>
            <c:ext xmlns:c16="http://schemas.microsoft.com/office/drawing/2014/chart" uri="{C3380CC4-5D6E-409C-BE32-E72D297353CC}">
              <c16:uniqueId val="{00000002-C184-47BA-9829-BC8CDD8FC25E}"/>
            </c:ext>
          </c:extLst>
        </c:ser>
        <c:dLbls>
          <c:showLegendKey val="0"/>
          <c:showVal val="0"/>
          <c:showCatName val="0"/>
          <c:showSerName val="0"/>
          <c:showPercent val="0"/>
          <c:showBubbleSize val="0"/>
        </c:dLbls>
        <c:gapWidth val="150"/>
        <c:axId val="1216433120"/>
        <c:axId val="1216431152"/>
        <c:extLst>
          <c:ext xmlns:c15="http://schemas.microsoft.com/office/drawing/2012/chart" uri="{02D57815-91ED-43cb-92C2-25804820EDAC}">
            <c15:filteredBarSeries>
              <c15:ser>
                <c:idx val="0"/>
                <c:order val="0"/>
                <c:tx>
                  <c:strRef>
                    <c:extLst>
                      <c:ext uri="{02D57815-91ED-43cb-92C2-25804820EDAC}">
                        <c15:formulaRef>
                          <c15:sqref>'Figure 3.22 data'!$A$2</c15:sqref>
                        </c15:formulaRef>
                      </c:ext>
                    </c:extLst>
                    <c:strCache>
                      <c:ptCount val="1"/>
                      <c:pt idx="0">
                        <c:v>Undistributed profits  IN</c:v>
                      </c:pt>
                    </c:strCache>
                  </c:strRef>
                </c:tx>
                <c:spPr>
                  <a:solidFill>
                    <a:schemeClr val="accent1"/>
                  </a:solidFill>
                  <a:ln>
                    <a:noFill/>
                  </a:ln>
                  <a:effectLst/>
                </c:spPr>
                <c:invertIfNegative val="0"/>
                <c:cat>
                  <c:strRef>
                    <c:extLst>
                      <c:ext uri="{02D57815-91ED-43cb-92C2-25804820EDAC}">
                        <c15:fullRef>
                          <c15:sqref>'Figure 3.22 data'!$B$1:$L$1</c15:sqref>
                        </c15:fullRef>
                        <c15:formulaRef>
                          <c15:sqref>'Figure 3.22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uri="{02D57815-91ED-43cb-92C2-25804820EDAC}">
                        <c15:fullRef>
                          <c15:sqref>'Figure 3.22 data'!$B$2:$L$2</c15:sqref>
                        </c15:fullRef>
                        <c15:formulaRef>
                          <c15:sqref>'Figure 3.22 data'!$C$2:$L$2</c15:sqref>
                        </c15:formulaRef>
                      </c:ext>
                    </c:extLst>
                    <c:numCache>
                      <c:formatCode>#,##0</c:formatCode>
                      <c:ptCount val="10"/>
                      <c:pt idx="0">
                        <c:v>3424</c:v>
                      </c:pt>
                      <c:pt idx="1">
                        <c:v>3677</c:v>
                      </c:pt>
                      <c:pt idx="2">
                        <c:v>3347</c:v>
                      </c:pt>
                      <c:pt idx="3">
                        <c:v>6027</c:v>
                      </c:pt>
                      <c:pt idx="4">
                        <c:v>4919</c:v>
                      </c:pt>
                      <c:pt idx="5">
                        <c:v>9265</c:v>
                      </c:pt>
                      <c:pt idx="6">
                        <c:v>7355</c:v>
                      </c:pt>
                      <c:pt idx="7">
                        <c:v>9683</c:v>
                      </c:pt>
                      <c:pt idx="8">
                        <c:v>9286</c:v>
                      </c:pt>
                      <c:pt idx="9">
                        <c:v>20520</c:v>
                      </c:pt>
                    </c:numCache>
                  </c:numRef>
                </c:val>
                <c:extLst>
                  <c:ext xmlns:c16="http://schemas.microsoft.com/office/drawing/2014/chart" uri="{C3380CC4-5D6E-409C-BE32-E72D297353CC}">
                    <c16:uniqueId val="{00000000-FA21-44CF-9A6A-4D7C770EFA5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'Figure 3.22 data'!$A$4</c15:sqref>
                        </c15:formulaRef>
                      </c:ext>
                    </c:extLst>
                    <c:strCache>
                      <c:ptCount val="1"/>
                      <c:pt idx="0">
                        <c:v>Services </c:v>
                      </c:pt>
                    </c:strCache>
                  </c:strRef>
                </c:tx>
                <c:spPr>
                  <a:solidFill>
                    <a:schemeClr val="accent3"/>
                  </a:solidFill>
                  <a:ln>
                    <a:noFill/>
                  </a:ln>
                  <a:effectLst/>
                </c:spPr>
                <c:invertIfNegative val="0"/>
                <c:cat>
                  <c:strRef>
                    <c:extLst>
                      <c:ext xmlns:c15="http://schemas.microsoft.com/office/drawing/2012/chart" uri="{02D57815-91ED-43cb-92C2-25804820EDAC}">
                        <c15:fullRef>
                          <c15:sqref>'Figure 3.22 data'!$B$1:$L$1</c15:sqref>
                        </c15:fullRef>
                        <c15:formulaRef>
                          <c15:sqref>'Figure 3.22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3.22 data'!$B$4:$L$4</c15:sqref>
                        </c15:fullRef>
                        <c15:formulaRef>
                          <c15:sqref>'Figure 3.22 data'!$C$4:$L$4</c15:sqref>
                        </c15:formulaRef>
                      </c:ext>
                    </c:extLst>
                    <c:numCache>
                      <c:formatCode>General</c:formatCode>
                      <c:ptCount val="10"/>
                      <c:pt idx="0">
                        <c:v>1132</c:v>
                      </c:pt>
                      <c:pt idx="1">
                        <c:v>633</c:v>
                      </c:pt>
                      <c:pt idx="2">
                        <c:v>2099</c:v>
                      </c:pt>
                      <c:pt idx="3">
                        <c:v>2756</c:v>
                      </c:pt>
                      <c:pt idx="4">
                        <c:v>-112</c:v>
                      </c:pt>
                      <c:pt idx="5">
                        <c:v>3694</c:v>
                      </c:pt>
                      <c:pt idx="6">
                        <c:v>1316</c:v>
                      </c:pt>
                      <c:pt idx="7">
                        <c:v>1809</c:v>
                      </c:pt>
                      <c:pt idx="8">
                        <c:v>2112</c:v>
                      </c:pt>
                      <c:pt idx="9">
                        <c:v>3376.4001519845879</c:v>
                      </c:pt>
                    </c:numCache>
                  </c:numRef>
                </c:val>
                <c:extLst xmlns:c15="http://schemas.microsoft.com/office/drawing/2012/chart">
                  <c:ext xmlns:c16="http://schemas.microsoft.com/office/drawing/2014/chart" uri="{C3380CC4-5D6E-409C-BE32-E72D297353CC}">
                    <c16:uniqueId val="{00000002-FA21-44CF-9A6A-4D7C770EFA5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'Figure 3.22 data'!$A$5</c15:sqref>
                        </c15:formulaRef>
                      </c:ext>
                    </c:extLst>
                    <c:strCache>
                      <c:ptCount val="1"/>
                      <c:pt idx="0">
                        <c:v>Other industries </c:v>
                      </c:pt>
                    </c:strCache>
                  </c:strRef>
                </c:tx>
                <c:spPr>
                  <a:solidFill>
                    <a:schemeClr val="accent4"/>
                  </a:solidFill>
                  <a:ln>
                    <a:noFill/>
                  </a:ln>
                  <a:effectLst/>
                </c:spPr>
                <c:invertIfNegative val="0"/>
                <c:cat>
                  <c:strRef>
                    <c:extLst>
                      <c:ext xmlns:c15="http://schemas.microsoft.com/office/drawing/2012/chart" uri="{02D57815-91ED-43cb-92C2-25804820EDAC}">
                        <c15:fullRef>
                          <c15:sqref>'Figure 3.22 data'!$B$1:$L$1</c15:sqref>
                        </c15:fullRef>
                        <c15:formulaRef>
                          <c15:sqref>'Figure 3.22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3.22 data'!$B$5:$L$5</c15:sqref>
                        </c15:fullRef>
                        <c15:formulaRef>
                          <c15:sqref>'Figure 3.22 data'!$C$5:$L$5</c15:sqref>
                        </c15:formulaRef>
                      </c:ext>
                    </c:extLst>
                    <c:numCache>
                      <c:formatCode>#,##0</c:formatCode>
                      <c:ptCount val="10"/>
                      <c:pt idx="0">
                        <c:v>1209</c:v>
                      </c:pt>
                      <c:pt idx="1">
                        <c:v>1669</c:v>
                      </c:pt>
                      <c:pt idx="2">
                        <c:v>-386</c:v>
                      </c:pt>
                      <c:pt idx="3">
                        <c:v>988</c:v>
                      </c:pt>
                      <c:pt idx="4">
                        <c:v>1698</c:v>
                      </c:pt>
                      <c:pt idx="5">
                        <c:v>1280</c:v>
                      </c:pt>
                      <c:pt idx="6">
                        <c:v>2141</c:v>
                      </c:pt>
                      <c:pt idx="7">
                        <c:v>2239</c:v>
                      </c:pt>
                      <c:pt idx="8">
                        <c:v>456</c:v>
                      </c:pt>
                      <c:pt idx="9" formatCode="General">
                        <c:v>165.80211816766877</c:v>
                      </c:pt>
                    </c:numCache>
                  </c:numRef>
                </c:val>
                <c:extLst xmlns:c15="http://schemas.microsoft.com/office/drawing/2012/chart">
                  <c:ext xmlns:c16="http://schemas.microsoft.com/office/drawing/2014/chart" uri="{C3380CC4-5D6E-409C-BE32-E72D297353CC}">
                    <c16:uniqueId val="{00000000-C184-47BA-9829-BC8CDD8FC25E}"/>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'Figure 3.22 data'!$A$6</c15:sqref>
                        </c15:formulaRef>
                      </c:ext>
                    </c:extLst>
                    <c:strCache>
                      <c:ptCount val="1"/>
                      <c:pt idx="0">
                        <c:v>Goods</c:v>
                      </c:pt>
                    </c:strCache>
                  </c:strRef>
                </c:tx>
                <c:spPr>
                  <a:solidFill>
                    <a:schemeClr val="accent5"/>
                  </a:solidFill>
                  <a:ln>
                    <a:noFill/>
                  </a:ln>
                  <a:effectLst/>
                </c:spPr>
                <c:invertIfNegative val="0"/>
                <c:cat>
                  <c:strRef>
                    <c:extLst>
                      <c:ext xmlns:c15="http://schemas.microsoft.com/office/drawing/2012/chart" uri="{02D57815-91ED-43cb-92C2-25804820EDAC}">
                        <c15:fullRef>
                          <c15:sqref>'Figure 3.22 data'!$B$1:$L$1</c15:sqref>
                        </c15:fullRef>
                        <c15:formulaRef>
                          <c15:sqref>'Figure 3.22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xmlns:c15="http://schemas.microsoft.com/office/drawing/2012/chart" uri="{02D57815-91ED-43cb-92C2-25804820EDAC}">
                        <c15:fullRef>
                          <c15:sqref>'Figure 3.22 data'!$B$6:$L$6</c15:sqref>
                        </c15:fullRef>
                        <c15:formulaRef>
                          <c15:sqref>'Figure 3.22 data'!$C$6:$L$6</c15:sqref>
                        </c15:formulaRef>
                      </c:ext>
                    </c:extLst>
                    <c:numCache>
                      <c:formatCode>#,##0</c:formatCode>
                      <c:ptCount val="10"/>
                      <c:pt idx="0">
                        <c:v>2292</c:v>
                      </c:pt>
                      <c:pt idx="1">
                        <c:v>3044</c:v>
                      </c:pt>
                      <c:pt idx="2">
                        <c:v>1248</c:v>
                      </c:pt>
                      <c:pt idx="3">
                        <c:v>3271</c:v>
                      </c:pt>
                      <c:pt idx="4">
                        <c:v>5031</c:v>
                      </c:pt>
                      <c:pt idx="5">
                        <c:v>5571</c:v>
                      </c:pt>
                      <c:pt idx="6">
                        <c:v>6039</c:v>
                      </c:pt>
                      <c:pt idx="7">
                        <c:v>7874</c:v>
                      </c:pt>
                      <c:pt idx="8">
                        <c:v>7174</c:v>
                      </c:pt>
                      <c:pt idx="9" formatCode="General">
                        <c:v>128.09222439531078</c:v>
                      </c:pt>
                    </c:numCache>
                  </c:numRef>
                </c:val>
                <c:extLst xmlns:c15="http://schemas.microsoft.com/office/drawing/2012/chart">
                  <c:ext xmlns:c16="http://schemas.microsoft.com/office/drawing/2014/chart" uri="{C3380CC4-5D6E-409C-BE32-E72D297353CC}">
                    <c16:uniqueId val="{00000001-C184-47BA-9829-BC8CDD8FC25E}"/>
                  </c:ext>
                </c:extLst>
              </c15:ser>
            </c15:filteredBarSeries>
          </c:ext>
        </c:extLst>
      </c:barChart>
      <c:catAx>
        <c:axId val="121643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360000" spcFirstLastPara="1" vertOverflow="ellipsis" wrap="square" anchor="ctr" anchorCtr="1"/>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216431152"/>
        <c:crosses val="autoZero"/>
        <c:auto val="1"/>
        <c:lblAlgn val="ctr"/>
        <c:lblOffset val="100"/>
        <c:noMultiLvlLbl val="0"/>
      </c:catAx>
      <c:valAx>
        <c:axId val="1216431152"/>
        <c:scaling>
          <c:orientation val="minMax"/>
          <c:max val="15000"/>
          <c:min val="0"/>
        </c:scaling>
        <c:delete val="0"/>
        <c:axPos val="l"/>
        <c:majorGridlines>
          <c:spPr>
            <a:ln w="6350" cap="flat" cmpd="sng" algn="ctr">
              <a:solidFill>
                <a:srgbClr val="B4B4B4">
                  <a:alpha val="70000"/>
                </a:srgb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216433120"/>
        <c:crosses val="autoZero"/>
        <c:crossBetween val="between"/>
        <c:majorUnit val="3000"/>
        <c:minorUnit val="500"/>
        <c:dispUnits>
          <c:builtInUnit val="thousands"/>
        </c:dispUnits>
      </c:valAx>
      <c:spPr>
        <a:noFill/>
        <a:ln>
          <a:noFill/>
        </a:ln>
        <a:effectLst/>
      </c:spPr>
    </c:plotArea>
    <c:legend>
      <c:legendPos val="b"/>
      <c:layout>
        <c:manualLayout>
          <c:xMode val="edge"/>
          <c:yMode val="edge"/>
          <c:x val="0"/>
          <c:y val="0.91432111111111114"/>
          <c:w val="0.99149933065595719"/>
          <c:h val="8.261999999999999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867140562555063E-2"/>
          <c:y val="7.1192735457276377E-2"/>
          <c:w val="0.93093267653025991"/>
          <c:h val="0.69139927708623483"/>
        </c:manualLayout>
      </c:layout>
      <c:barChart>
        <c:barDir val="col"/>
        <c:grouping val="clustered"/>
        <c:varyColors val="0"/>
        <c:ser>
          <c:idx val="1"/>
          <c:order val="1"/>
          <c:tx>
            <c:strRef>
              <c:f>'Figure 3.23 data'!$A$3</c:f>
              <c:strCache>
                <c:ptCount val="1"/>
                <c:pt idx="0">
                  <c:v>Manufacture of Conventional Pharmaceutical Products and Homeopathic Pharmaceutical Preparations</c:v>
                </c:pt>
              </c:strCache>
            </c:strRef>
          </c:tx>
          <c:spPr>
            <a:solidFill>
              <a:srgbClr val="177990"/>
            </a:solidFill>
            <a:ln>
              <a:noFill/>
            </a:ln>
            <a:effectLst/>
          </c:spPr>
          <c:invertIfNegative val="0"/>
          <c:cat>
            <c:strRef>
              <c:f>'Figure 3.23 data'!$B$1:$K$1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3.23 data'!$B$3:$K$3</c:f>
              <c:numCache>
                <c:formatCode>#,##0</c:formatCode>
                <c:ptCount val="10"/>
                <c:pt idx="0">
                  <c:v>3968</c:v>
                </c:pt>
                <c:pt idx="1">
                  <c:v>3793</c:v>
                </c:pt>
                <c:pt idx="2">
                  <c:v>3840</c:v>
                </c:pt>
                <c:pt idx="3">
                  <c:v>2882</c:v>
                </c:pt>
                <c:pt idx="4">
                  <c:v>2756</c:v>
                </c:pt>
                <c:pt idx="5">
                  <c:v>4071</c:v>
                </c:pt>
                <c:pt idx="6">
                  <c:v>4018</c:v>
                </c:pt>
                <c:pt idx="7">
                  <c:v>4060</c:v>
                </c:pt>
                <c:pt idx="8">
                  <c:v>1695</c:v>
                </c:pt>
                <c:pt idx="9">
                  <c:v>3720</c:v>
                </c:pt>
              </c:numCache>
            </c:numRef>
          </c:val>
          <c:extLst>
            <c:ext xmlns:c16="http://schemas.microsoft.com/office/drawing/2014/chart" uri="{C3380CC4-5D6E-409C-BE32-E72D297353CC}">
              <c16:uniqueId val="{00000001-C4CC-40C6-B38D-BEC2BDD2B449}"/>
            </c:ext>
          </c:extLst>
        </c:ser>
        <c:ser>
          <c:idx val="2"/>
          <c:order val="2"/>
          <c:tx>
            <c:strRef>
              <c:f>'Figure 3.23 data'!$A$4</c:f>
              <c:strCache>
                <c:ptCount val="1"/>
                <c:pt idx="0">
                  <c:v>Other economic activities</c:v>
                </c:pt>
              </c:strCache>
            </c:strRef>
          </c:tx>
          <c:spPr>
            <a:solidFill>
              <a:srgbClr val="AADCE0"/>
            </a:solidFill>
            <a:ln>
              <a:noFill/>
            </a:ln>
            <a:effectLst/>
          </c:spPr>
          <c:invertIfNegative val="0"/>
          <c:cat>
            <c:strRef>
              <c:f>'Figure 3.23 data'!$B$1:$K$1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3.23 data'!$B$4:$K$4</c:f>
              <c:numCache>
                <c:formatCode>#,##0</c:formatCode>
                <c:ptCount val="10"/>
                <c:pt idx="0">
                  <c:v>451</c:v>
                </c:pt>
                <c:pt idx="1">
                  <c:v>750</c:v>
                </c:pt>
                <c:pt idx="2">
                  <c:v>669</c:v>
                </c:pt>
                <c:pt idx="3">
                  <c:v>635</c:v>
                </c:pt>
                <c:pt idx="4">
                  <c:v>-690</c:v>
                </c:pt>
                <c:pt idx="5">
                  <c:v>2497</c:v>
                </c:pt>
                <c:pt idx="6">
                  <c:v>3053</c:v>
                </c:pt>
                <c:pt idx="7">
                  <c:v>118</c:v>
                </c:pt>
                <c:pt idx="8">
                  <c:v>1068</c:v>
                </c:pt>
                <c:pt idx="9">
                  <c:v>2359</c:v>
                </c:pt>
              </c:numCache>
            </c:numRef>
          </c:val>
          <c:extLst>
            <c:ext xmlns:c16="http://schemas.microsoft.com/office/drawing/2014/chart" uri="{C3380CC4-5D6E-409C-BE32-E72D297353CC}">
              <c16:uniqueId val="{00000002-C4CC-40C6-B38D-BEC2BDD2B449}"/>
            </c:ext>
          </c:extLst>
        </c:ser>
        <c:dLbls>
          <c:showLegendKey val="0"/>
          <c:showVal val="0"/>
          <c:showCatName val="0"/>
          <c:showSerName val="0"/>
          <c:showPercent val="0"/>
          <c:showBubbleSize val="0"/>
        </c:dLbls>
        <c:gapWidth val="219"/>
        <c:axId val="1078806992"/>
        <c:axId val="1078814864"/>
        <c:extLst>
          <c:ext xmlns:c15="http://schemas.microsoft.com/office/drawing/2012/chart" uri="{02D57815-91ED-43cb-92C2-25804820EDAC}">
            <c15:filteredBarSeries>
              <c15:ser>
                <c:idx val="0"/>
                <c:order val="0"/>
                <c:tx>
                  <c:strRef>
                    <c:extLst>
                      <c:ext uri="{02D57815-91ED-43cb-92C2-25804820EDAC}">
                        <c15:formulaRef>
                          <c15:sqref>'Figure 3.23 data'!$A$2</c15:sqref>
                        </c15:formulaRef>
                      </c:ext>
                    </c:extLst>
                    <c:strCache>
                      <c:ptCount val="1"/>
                      <c:pt idx="0">
                        <c:v>Undistributed profits</c:v>
                      </c:pt>
                    </c:strCache>
                  </c:strRef>
                </c:tx>
                <c:spPr>
                  <a:solidFill>
                    <a:schemeClr val="accent1"/>
                  </a:solidFill>
                  <a:ln>
                    <a:noFill/>
                  </a:ln>
                  <a:effectLst/>
                </c:spPr>
                <c:invertIfNegative val="0"/>
                <c:cat>
                  <c:strRef>
                    <c:extLst>
                      <c:ext uri="{02D57815-91ED-43cb-92C2-25804820EDAC}">
                        <c15:formulaRef>
                          <c15:sqref>'Figure 3.23 data'!$B$1:$K$1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uri="{02D57815-91ED-43cb-92C2-25804820EDAC}">
                        <c15:formulaRef>
                          <c15:sqref>'Figure 3.23 data'!$B$2:$K$2</c15:sqref>
                        </c15:formulaRef>
                      </c:ext>
                    </c:extLst>
                    <c:numCache>
                      <c:formatCode>#,##0</c:formatCode>
                      <c:ptCount val="10"/>
                      <c:pt idx="0">
                        <c:v>4419</c:v>
                      </c:pt>
                      <c:pt idx="1">
                        <c:v>4543</c:v>
                      </c:pt>
                      <c:pt idx="2">
                        <c:v>4509</c:v>
                      </c:pt>
                      <c:pt idx="3">
                        <c:v>3517</c:v>
                      </c:pt>
                      <c:pt idx="4">
                        <c:v>2066</c:v>
                      </c:pt>
                      <c:pt idx="5">
                        <c:v>6568</c:v>
                      </c:pt>
                      <c:pt idx="6">
                        <c:v>7071</c:v>
                      </c:pt>
                      <c:pt idx="7">
                        <c:v>4178</c:v>
                      </c:pt>
                      <c:pt idx="8">
                        <c:v>2763</c:v>
                      </c:pt>
                      <c:pt idx="9">
                        <c:v>6079</c:v>
                      </c:pt>
                    </c:numCache>
                  </c:numRef>
                </c:val>
                <c:extLst>
                  <c:ext xmlns:c16="http://schemas.microsoft.com/office/drawing/2014/chart" uri="{C3380CC4-5D6E-409C-BE32-E72D297353CC}">
                    <c16:uniqueId val="{00000000-C4CC-40C6-B38D-BEC2BDD2B449}"/>
                  </c:ext>
                </c:extLst>
              </c15:ser>
            </c15:filteredBarSeries>
          </c:ext>
        </c:extLst>
      </c:barChart>
      <c:catAx>
        <c:axId val="1078806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120000" spcFirstLastPara="1" vertOverflow="ellipsis"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78814864"/>
        <c:crosses val="autoZero"/>
        <c:auto val="1"/>
        <c:lblAlgn val="ctr"/>
        <c:lblOffset val="100"/>
        <c:noMultiLvlLbl val="0"/>
      </c:catAx>
      <c:valAx>
        <c:axId val="1078814864"/>
        <c:scaling>
          <c:orientation val="minMax"/>
          <c:min val="-1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78806992"/>
        <c:crosses val="autoZero"/>
        <c:crossBetween val="between"/>
        <c:dispUnits>
          <c:builtInUnit val="thousands"/>
        </c:dispUnits>
      </c:valAx>
      <c:spPr>
        <a:noFill/>
        <a:ln>
          <a:noFill/>
        </a:ln>
        <a:effectLst/>
      </c:spPr>
    </c:plotArea>
    <c:legend>
      <c:legendPos val="b"/>
      <c:layout>
        <c:manualLayout>
          <c:xMode val="edge"/>
          <c:yMode val="edge"/>
          <c:x val="4.4547830113404761E-2"/>
          <c:y val="0.89226489496796402"/>
          <c:w val="0.88908461855491205"/>
          <c:h val="9.5208518518518512E-2"/>
        </c:manualLayout>
      </c:layout>
      <c:overlay val="0"/>
      <c:spPr>
        <a:solidFill>
          <a:srgbClr val="F2F2F2"/>
        </a:solid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52749384587796"/>
          <c:y val="4.6483212178782915E-2"/>
          <c:w val="0.85413475489476864"/>
          <c:h val="0.50681767324701366"/>
        </c:manualLayout>
      </c:layout>
      <c:barChart>
        <c:barDir val="col"/>
        <c:grouping val="stacked"/>
        <c:varyColors val="0"/>
        <c:ser>
          <c:idx val="2"/>
          <c:order val="0"/>
          <c:tx>
            <c:strRef>
              <c:f>'Figure 3.3 data'!$A$2</c:f>
              <c:strCache>
                <c:ptCount val="1"/>
                <c:pt idx="0">
                  <c:v>Net direct investment</c:v>
                </c:pt>
              </c:strCache>
            </c:strRef>
          </c:tx>
          <c:spPr>
            <a:solidFill>
              <a:srgbClr val="177990"/>
            </a:solidFill>
            <a:ln>
              <a:solidFill>
                <a:srgbClr val="177990"/>
              </a:solidFill>
            </a:ln>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26E-4F7F-BEBF-F7A8F939B594}"/>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67C-4D2E-A794-7DB1F2827F82}"/>
                </c:ext>
              </c:extLst>
            </c:dLbl>
            <c:spPr>
              <a:noFill/>
              <a:ln>
                <a:noFill/>
              </a:ln>
              <a:effectLst/>
            </c:spPr>
            <c:txPr>
              <a:bodyPr wrap="square" lIns="38100" tIns="19050" rIns="38100" bIns="19050" anchor="ctr">
                <a:spAutoFit/>
              </a:bodyPr>
              <a:lstStyle/>
              <a:p>
                <a:pPr>
                  <a:defRPr sz="1000">
                    <a:solidFill>
                      <a:schemeClr val="bg1"/>
                    </a:solidFill>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3.3 data'!$D$1:$M$1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3.3 data'!$D$2:$M$2</c:f>
              <c:numCache>
                <c:formatCode>#,##0</c:formatCode>
                <c:ptCount val="10"/>
                <c:pt idx="0">
                  <c:v>11989</c:v>
                </c:pt>
                <c:pt idx="1">
                  <c:v>16894</c:v>
                </c:pt>
                <c:pt idx="2">
                  <c:v>21514.605</c:v>
                </c:pt>
                <c:pt idx="3">
                  <c:v>17362.681</c:v>
                </c:pt>
                <c:pt idx="4">
                  <c:v>20968.887999999999</c:v>
                </c:pt>
                <c:pt idx="5">
                  <c:v>18950.100999999999</c:v>
                </c:pt>
                <c:pt idx="6">
                  <c:v>22883.454000000002</c:v>
                </c:pt>
                <c:pt idx="7">
                  <c:v>16171</c:v>
                </c:pt>
                <c:pt idx="8">
                  <c:v>14777</c:v>
                </c:pt>
                <c:pt idx="9">
                  <c:v>26222.319</c:v>
                </c:pt>
              </c:numCache>
            </c:numRef>
          </c:val>
          <c:extLst>
            <c:ext xmlns:c16="http://schemas.microsoft.com/office/drawing/2014/chart" uri="{C3380CC4-5D6E-409C-BE32-E72D297353CC}">
              <c16:uniqueId val="{00000004-C26E-4F7F-BEBF-F7A8F939B594}"/>
            </c:ext>
          </c:extLst>
        </c:ser>
        <c:ser>
          <c:idx val="0"/>
          <c:order val="1"/>
          <c:tx>
            <c:strRef>
              <c:f>'Figure 3.3 data'!$A$3</c:f>
              <c:strCache>
                <c:ptCount val="1"/>
                <c:pt idx="0">
                  <c:v>Net portfolio investment </c:v>
                </c:pt>
              </c:strCache>
            </c:strRef>
          </c:tx>
          <c:spPr>
            <a:solidFill>
              <a:srgbClr val="59BFCB"/>
            </a:solidFill>
            <a:ln>
              <a:solidFill>
                <a:srgbClr val="59BFCB"/>
              </a:solidFill>
            </a:ln>
          </c:spPr>
          <c:invertIfNegative val="0"/>
          <c:dLbls>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67C-4D2E-A794-7DB1F2827F82}"/>
                </c:ext>
              </c:extLst>
            </c:dLbl>
            <c:spPr>
              <a:noFill/>
              <a:ln>
                <a:noFill/>
              </a:ln>
              <a:effectLst/>
            </c:spPr>
            <c:txPr>
              <a:bodyPr wrap="square" lIns="38100" tIns="19050" rIns="38100" bIns="19050" anchor="ctr">
                <a:spAutoFit/>
              </a:bodyPr>
              <a:lstStyle/>
              <a:p>
                <a:pPr>
                  <a:defRPr sz="1000"/>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3.3 data'!$D$1:$M$1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3.3 data'!$D$3:$M$3</c:f>
              <c:numCache>
                <c:formatCode>#,##0</c:formatCode>
                <c:ptCount val="10"/>
                <c:pt idx="0">
                  <c:v>2972</c:v>
                </c:pt>
                <c:pt idx="1">
                  <c:v>1946</c:v>
                </c:pt>
                <c:pt idx="2">
                  <c:v>-3091.3919999999998</c:v>
                </c:pt>
                <c:pt idx="3">
                  <c:v>-25.946999999999999</c:v>
                </c:pt>
                <c:pt idx="4">
                  <c:v>18886.454000000002</c:v>
                </c:pt>
                <c:pt idx="5">
                  <c:v>30476.182000000001</c:v>
                </c:pt>
                <c:pt idx="6">
                  <c:v>4259.54</c:v>
                </c:pt>
                <c:pt idx="7">
                  <c:v>-11739</c:v>
                </c:pt>
                <c:pt idx="8">
                  <c:v>1919</c:v>
                </c:pt>
                <c:pt idx="9">
                  <c:v>10936.191000000001</c:v>
                </c:pt>
              </c:numCache>
            </c:numRef>
          </c:val>
          <c:extLst>
            <c:ext xmlns:c16="http://schemas.microsoft.com/office/drawing/2014/chart" uri="{C3380CC4-5D6E-409C-BE32-E72D297353CC}">
              <c16:uniqueId val="{00000009-C26E-4F7F-BEBF-F7A8F939B594}"/>
            </c:ext>
          </c:extLst>
        </c:ser>
        <c:ser>
          <c:idx val="1"/>
          <c:order val="2"/>
          <c:tx>
            <c:strRef>
              <c:f>'Figure 3.3 data'!$A$4</c:f>
              <c:strCache>
                <c:ptCount val="1"/>
                <c:pt idx="0">
                  <c:v>Net other investment</c:v>
                </c:pt>
              </c:strCache>
            </c:strRef>
          </c:tx>
          <c:spPr>
            <a:solidFill>
              <a:srgbClr val="AEDCE0"/>
            </a:solidFill>
            <a:ln>
              <a:solidFill>
                <a:srgbClr val="AEDCE0"/>
              </a:solidFill>
            </a:ln>
          </c:spPr>
          <c:invertIfNegative val="0"/>
          <c:dLbls>
            <c:dLbl>
              <c:idx val="8"/>
              <c:layout>
                <c:manualLayout>
                  <c:x val="9.1954022988505746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BF1-48E1-B633-3BA096E2BF29}"/>
                </c:ext>
              </c:extLst>
            </c:dLbl>
            <c:spPr>
              <a:noFill/>
              <a:ln>
                <a:noFill/>
              </a:ln>
              <a:effectLst/>
            </c:spPr>
            <c:txPr>
              <a:bodyPr wrap="square" lIns="38100" tIns="19050" rIns="38100" bIns="19050" anchor="ctr">
                <a:spAutoFit/>
              </a:bodyPr>
              <a:lstStyle/>
              <a:p>
                <a:pPr>
                  <a:defRPr sz="1000"/>
                </a:pPr>
                <a:endParaRPr lang="he-I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3.3 data'!$D$1:$M$1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3.3 data'!$D$4:$M$4</c:f>
              <c:numCache>
                <c:formatCode>#,##0</c:formatCode>
                <c:ptCount val="10"/>
                <c:pt idx="0">
                  <c:v>2843</c:v>
                </c:pt>
                <c:pt idx="1">
                  <c:v>-3057</c:v>
                </c:pt>
                <c:pt idx="2">
                  <c:v>604.63200000000006</c:v>
                </c:pt>
                <c:pt idx="3">
                  <c:v>4020.2489999999998</c:v>
                </c:pt>
                <c:pt idx="4">
                  <c:v>843.53099999999995</c:v>
                </c:pt>
                <c:pt idx="5">
                  <c:v>9430.6029999999992</c:v>
                </c:pt>
                <c:pt idx="6">
                  <c:v>-3319.9520000000002</c:v>
                </c:pt>
                <c:pt idx="7">
                  <c:v>2933</c:v>
                </c:pt>
                <c:pt idx="8">
                  <c:v>8061</c:v>
                </c:pt>
                <c:pt idx="9">
                  <c:v>1820.1279999999997</c:v>
                </c:pt>
              </c:numCache>
            </c:numRef>
          </c:val>
          <c:extLst>
            <c:ext xmlns:c16="http://schemas.microsoft.com/office/drawing/2014/chart" uri="{C3380CC4-5D6E-409C-BE32-E72D297353CC}">
              <c16:uniqueId val="{0000000A-C26E-4F7F-BEBF-F7A8F939B594}"/>
            </c:ext>
          </c:extLst>
        </c:ser>
        <c:dLbls>
          <c:showLegendKey val="0"/>
          <c:showVal val="0"/>
          <c:showCatName val="0"/>
          <c:showSerName val="0"/>
          <c:showPercent val="0"/>
          <c:showBubbleSize val="0"/>
        </c:dLbls>
        <c:gapWidth val="30"/>
        <c:overlap val="100"/>
        <c:axId val="159752960"/>
        <c:axId val="159754496"/>
      </c:barChart>
      <c:lineChart>
        <c:grouping val="standard"/>
        <c:varyColors val="0"/>
        <c:ser>
          <c:idx val="3"/>
          <c:order val="3"/>
          <c:tx>
            <c:strRef>
              <c:f>'Figure 3.3 data'!$A$5</c:f>
              <c:strCache>
                <c:ptCount val="1"/>
                <c:pt idx="0">
                  <c:v>Net investment</c:v>
                </c:pt>
              </c:strCache>
            </c:strRef>
          </c:tx>
          <c:spPr>
            <a:ln w="19050">
              <a:solidFill>
                <a:srgbClr val="BFBFBF">
                  <a:alpha val="70000"/>
                </a:srgbClr>
              </a:solidFill>
              <a:prstDash val="solid"/>
            </a:ln>
          </c:spPr>
          <c:marker>
            <c:symbol val="none"/>
          </c:marker>
          <c:dLbls>
            <c:dLbl>
              <c:idx val="8"/>
              <c:layout>
                <c:manualLayout>
                  <c:x val="-2.3494782445099206E-2"/>
                  <c:y val="-9.35673861750950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BF1-48E1-B633-3BA096E2BF29}"/>
                </c:ext>
              </c:extLst>
            </c:dLbl>
            <c:dLbl>
              <c:idx val="9"/>
              <c:layout>
                <c:manualLayout>
                  <c:x val="-3.8899118741439476E-2"/>
                  <c:y val="-6.9693422111655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967C-4D2E-A794-7DB1F2827F82}"/>
                </c:ext>
              </c:extLst>
            </c:dLbl>
            <c:spPr>
              <a:noFill/>
              <a:ln>
                <a:noFill/>
              </a:ln>
              <a:effectLst/>
            </c:spPr>
            <c:txPr>
              <a:bodyPr wrap="square" lIns="38100" tIns="19050" rIns="38100" bIns="19050" anchor="ctr">
                <a:spAutoFit/>
              </a:bodyPr>
              <a:lstStyle/>
              <a:p>
                <a:pPr>
                  <a:defRPr sz="1050"/>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rgbClr val="B4B4B4"/>
                      </a:solidFill>
                    </a:ln>
                  </c:spPr>
                </c15:leaderLines>
              </c:ext>
            </c:extLst>
          </c:dLbls>
          <c:cat>
            <c:strRef>
              <c:f>'Figure 3.3 data'!$D$1:$M$1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3.3 data'!$D$5:$M$5</c:f>
              <c:numCache>
                <c:formatCode>#,##0</c:formatCode>
                <c:ptCount val="10"/>
                <c:pt idx="0">
                  <c:v>17803</c:v>
                </c:pt>
                <c:pt idx="1">
                  <c:v>15783</c:v>
                </c:pt>
                <c:pt idx="2">
                  <c:v>19027.845000000001</c:v>
                </c:pt>
                <c:pt idx="3">
                  <c:v>21356.983</c:v>
                </c:pt>
                <c:pt idx="4">
                  <c:v>40698.873000000007</c:v>
                </c:pt>
                <c:pt idx="5">
                  <c:v>58856.885999999999</c:v>
                </c:pt>
                <c:pt idx="6">
                  <c:v>23823.042000000001</c:v>
                </c:pt>
                <c:pt idx="7">
                  <c:v>7365</c:v>
                </c:pt>
                <c:pt idx="8">
                  <c:v>24757</c:v>
                </c:pt>
                <c:pt idx="9">
                  <c:v>38978.637999999999</c:v>
                </c:pt>
              </c:numCache>
            </c:numRef>
          </c:val>
          <c:smooth val="0"/>
          <c:extLst>
            <c:ext xmlns:c16="http://schemas.microsoft.com/office/drawing/2014/chart" uri="{C3380CC4-5D6E-409C-BE32-E72D297353CC}">
              <c16:uniqueId val="{0000000B-C26E-4F7F-BEBF-F7A8F939B594}"/>
            </c:ext>
          </c:extLst>
        </c:ser>
        <c:dLbls>
          <c:showLegendKey val="0"/>
          <c:showVal val="0"/>
          <c:showCatName val="0"/>
          <c:showSerName val="0"/>
          <c:showPercent val="0"/>
          <c:showBubbleSize val="0"/>
        </c:dLbls>
        <c:marker val="1"/>
        <c:smooth val="0"/>
        <c:axId val="159752960"/>
        <c:axId val="159754496"/>
      </c:lineChart>
      <c:catAx>
        <c:axId val="159752960"/>
        <c:scaling>
          <c:orientation val="minMax"/>
        </c:scaling>
        <c:delete val="0"/>
        <c:axPos val="b"/>
        <c:numFmt formatCode="General" sourceLinked="1"/>
        <c:majorTickMark val="none"/>
        <c:minorTickMark val="none"/>
        <c:tickLblPos val="low"/>
        <c:spPr>
          <a:ln>
            <a:solidFill>
              <a:srgbClr val="D9D9D9"/>
            </a:solidFill>
          </a:ln>
        </c:spPr>
        <c:txPr>
          <a:bodyPr rot="-3000000" vert="horz"/>
          <a:lstStyle/>
          <a:p>
            <a:pPr>
              <a:defRPr sz="1000" baseline="0"/>
            </a:pPr>
            <a:endParaRPr lang="he-IL"/>
          </a:p>
        </c:txPr>
        <c:crossAx val="159754496"/>
        <c:crosses val="autoZero"/>
        <c:auto val="1"/>
        <c:lblAlgn val="ctr"/>
        <c:lblOffset val="100"/>
        <c:tickMarkSkip val="10"/>
        <c:noMultiLvlLbl val="1"/>
      </c:catAx>
      <c:valAx>
        <c:axId val="159754496"/>
        <c:scaling>
          <c:orientation val="minMax"/>
          <c:max val="60000"/>
          <c:min val="-20000"/>
        </c:scaling>
        <c:delete val="0"/>
        <c:axPos val="l"/>
        <c:majorGridlines>
          <c:spPr>
            <a:ln w="6350">
              <a:solidFill>
                <a:srgbClr val="B4B4B4">
                  <a:alpha val="70000"/>
                </a:srgbClr>
              </a:solidFill>
              <a:prstDash val="dash"/>
            </a:ln>
          </c:spPr>
        </c:majorGridlines>
        <c:numFmt formatCode="#,##0" sourceLinked="0"/>
        <c:majorTickMark val="none"/>
        <c:minorTickMark val="none"/>
        <c:tickLblPos val="low"/>
        <c:spPr>
          <a:ln>
            <a:noFill/>
          </a:ln>
        </c:spPr>
        <c:txPr>
          <a:bodyPr rot="0" vert="horz"/>
          <a:lstStyle/>
          <a:p>
            <a:pPr>
              <a:defRPr sz="1050"/>
            </a:pPr>
            <a:endParaRPr lang="he-IL"/>
          </a:p>
        </c:txPr>
        <c:crossAx val="159752960"/>
        <c:crosses val="autoZero"/>
        <c:crossBetween val="between"/>
        <c:majorUnit val="20000"/>
        <c:dispUnits>
          <c:builtInUnit val="thousands"/>
        </c:dispUnits>
      </c:valAx>
      <c:spPr>
        <a:solidFill>
          <a:schemeClr val="bg1">
            <a:lumMod val="95000"/>
          </a:schemeClr>
        </a:solidFill>
        <a:ln>
          <a:noFill/>
        </a:ln>
      </c:spPr>
    </c:plotArea>
    <c:legend>
      <c:legendPos val="l"/>
      <c:layout>
        <c:manualLayout>
          <c:xMode val="edge"/>
          <c:yMode val="edge"/>
          <c:x val="0"/>
          <c:y val="0.73117070075342472"/>
          <c:w val="0.68644527777777775"/>
          <c:h val="0.26422843237396554"/>
        </c:manualLayout>
      </c:layout>
      <c:overlay val="0"/>
      <c:spPr>
        <a:noFill/>
        <a:ln>
          <a:noFill/>
        </a:ln>
      </c:spPr>
      <c:txPr>
        <a:bodyPr/>
        <a:lstStyle/>
        <a:p>
          <a:pPr>
            <a:defRPr sz="900"/>
          </a:pPr>
          <a:endParaRPr lang="he-IL"/>
        </a:p>
      </c:txPr>
    </c:legend>
    <c:plotVisOnly val="0"/>
    <c:dispBlanksAs val="gap"/>
    <c:showDLblsOverMax val="0"/>
  </c:chart>
  <c:spPr>
    <a:solidFill>
      <a:schemeClr val="bg1">
        <a:lumMod val="95000"/>
      </a:schemeClr>
    </a:solidFill>
    <a:ln cap="rnd">
      <a:noFill/>
      <a:miter lim="800000"/>
    </a:ln>
  </c:spPr>
  <c:txPr>
    <a:bodyPr/>
    <a:lstStyle/>
    <a:p>
      <a:pPr>
        <a:defRPr sz="1100" b="0" i="0" u="none" strike="noStrike" baseline="0">
          <a:solidFill>
            <a:schemeClr val="tx1"/>
          </a:solidFill>
          <a:latin typeface="Assistant" panose="00000500000000000000" pitchFamily="2" charset="-79"/>
          <a:ea typeface="Arial"/>
          <a:cs typeface="Assistant" panose="00000500000000000000" pitchFamily="2" charset="-79"/>
        </a:defRPr>
      </a:pPr>
      <a:endParaRPr lang="he-I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93005753129685"/>
          <c:y val="6.2807225497710464E-2"/>
          <c:w val="0.8492781302124075"/>
          <c:h val="0.51459716245599241"/>
        </c:manualLayout>
      </c:layout>
      <c:barChart>
        <c:barDir val="col"/>
        <c:grouping val="clustered"/>
        <c:varyColors val="0"/>
        <c:ser>
          <c:idx val="2"/>
          <c:order val="1"/>
          <c:tx>
            <c:strRef>
              <c:f>'Figure 3.4 data'!$A$3</c:f>
              <c:strCache>
                <c:ptCount val="1"/>
                <c:pt idx="0">
                  <c:v>Direct investment of nonresidents in Israel – Equity capital</c:v>
                </c:pt>
              </c:strCache>
            </c:strRef>
          </c:tx>
          <c:spPr>
            <a:solidFill>
              <a:srgbClr val="59BFCB"/>
            </a:solidFill>
            <a:ln>
              <a:noFill/>
            </a:ln>
            <a:effectLst/>
          </c:spPr>
          <c:invertIfNegative val="0"/>
          <c:cat>
            <c:strRef>
              <c:f>'Figure 3.4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3.4 data'!$C$3:$L$3</c:f>
              <c:numCache>
                <c:formatCode>#,##0</c:formatCode>
                <c:ptCount val="10"/>
                <c:pt idx="0">
                  <c:v>7839</c:v>
                </c:pt>
                <c:pt idx="1">
                  <c:v>12535</c:v>
                </c:pt>
                <c:pt idx="2">
                  <c:v>18188</c:v>
                </c:pt>
                <c:pt idx="3">
                  <c:v>9353</c:v>
                </c:pt>
                <c:pt idx="4">
                  <c:v>15679</c:v>
                </c:pt>
                <c:pt idx="5">
                  <c:v>8330</c:v>
                </c:pt>
                <c:pt idx="6">
                  <c:v>15528.454000000002</c:v>
                </c:pt>
                <c:pt idx="7">
                  <c:v>8012</c:v>
                </c:pt>
                <c:pt idx="8">
                  <c:v>5395</c:v>
                </c:pt>
                <c:pt idx="9">
                  <c:v>6392.4289999999992</c:v>
                </c:pt>
              </c:numCache>
            </c:numRef>
          </c:val>
          <c:extLst>
            <c:ext xmlns:c16="http://schemas.microsoft.com/office/drawing/2014/chart" uri="{C3380CC4-5D6E-409C-BE32-E72D297353CC}">
              <c16:uniqueId val="{0000000A-45C9-4D2E-BCAD-0D9977952990}"/>
            </c:ext>
          </c:extLst>
        </c:ser>
        <c:ser>
          <c:idx val="1"/>
          <c:order val="2"/>
          <c:tx>
            <c:strRef>
              <c:f>'Figure 3.4 data'!$A$4</c:f>
              <c:strCache>
                <c:ptCount val="1"/>
                <c:pt idx="0">
                  <c:v>Reinvested earnings</c:v>
                </c:pt>
              </c:strCache>
            </c:strRef>
          </c:tx>
          <c:spPr>
            <a:solidFill>
              <a:srgbClr val="177990"/>
            </a:solidFill>
            <a:ln>
              <a:noFill/>
            </a:ln>
            <a:effectLst/>
          </c:spPr>
          <c:invertIfNegative val="0"/>
          <c:cat>
            <c:strRef>
              <c:f>'Figure 3.4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3.4 data'!$C$4:$L$4</c:f>
              <c:numCache>
                <c:formatCode>_ * #,##0_ ;_ * \-#,##0_ ;_ * "-"??_ ;_ @_ </c:formatCode>
                <c:ptCount val="10"/>
                <c:pt idx="0">
                  <c:v>3424</c:v>
                </c:pt>
                <c:pt idx="1">
                  <c:v>3677</c:v>
                </c:pt>
                <c:pt idx="2">
                  <c:v>3347</c:v>
                </c:pt>
                <c:pt idx="3">
                  <c:v>6027</c:v>
                </c:pt>
                <c:pt idx="4">
                  <c:v>4919</c:v>
                </c:pt>
                <c:pt idx="5">
                  <c:v>9265</c:v>
                </c:pt>
                <c:pt idx="6">
                  <c:v>7355</c:v>
                </c:pt>
                <c:pt idx="7">
                  <c:v>8159</c:v>
                </c:pt>
                <c:pt idx="8">
                  <c:v>9710</c:v>
                </c:pt>
                <c:pt idx="9">
                  <c:v>20520</c:v>
                </c:pt>
              </c:numCache>
            </c:numRef>
          </c:val>
          <c:extLst>
            <c:ext xmlns:c16="http://schemas.microsoft.com/office/drawing/2014/chart" uri="{C3380CC4-5D6E-409C-BE32-E72D297353CC}">
              <c16:uniqueId val="{0000000C-45C9-4D2E-BCAD-0D9977952990}"/>
            </c:ext>
          </c:extLst>
        </c:ser>
        <c:dLbls>
          <c:showLegendKey val="0"/>
          <c:showVal val="0"/>
          <c:showCatName val="0"/>
          <c:showSerName val="0"/>
          <c:showPercent val="0"/>
          <c:showBubbleSize val="0"/>
        </c:dLbls>
        <c:gapWidth val="30"/>
        <c:axId val="866134824"/>
        <c:axId val="866142696"/>
      </c:barChart>
      <c:lineChart>
        <c:grouping val="standard"/>
        <c:varyColors val="0"/>
        <c:ser>
          <c:idx val="0"/>
          <c:order val="0"/>
          <c:tx>
            <c:strRef>
              <c:f>'Figure 3.4 data'!$A$2</c:f>
              <c:strCache>
                <c:ptCount val="1"/>
                <c:pt idx="0">
                  <c:v>Total direct investment of nonresidents in Israel</c:v>
                </c:pt>
              </c:strCache>
            </c:strRef>
          </c:tx>
          <c:spPr>
            <a:ln w="25400" cap="rnd">
              <a:solidFill>
                <a:srgbClr val="595959"/>
              </a:solidFill>
              <a:round/>
            </a:ln>
            <a:effectLst/>
          </c:spPr>
          <c:marker>
            <c:symbol val="none"/>
          </c:marker>
          <c:dLbls>
            <c:dLbl>
              <c:idx val="8"/>
              <c:layout>
                <c:manualLayout>
                  <c:x val="-4.0045632108410958E-2"/>
                  <c:y val="-0.1060622748445423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A3D-4C3A-A0C3-375ED371B10A}"/>
                </c:ext>
              </c:extLst>
            </c:dLbl>
            <c:dLbl>
              <c:idx val="9"/>
              <c:layout>
                <c:manualLayout>
                  <c:x val="-3.8635185121167079E-2"/>
                  <c:y val="-6.41105068722608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683-490D-AC79-F4E8C87DED9F}"/>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3.4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3.4 data'!$C$2:$L$2</c:f>
              <c:numCache>
                <c:formatCode>#,##0</c:formatCode>
                <c:ptCount val="10"/>
                <c:pt idx="0">
                  <c:v>11988.255000000001</c:v>
                </c:pt>
                <c:pt idx="1">
                  <c:v>16894</c:v>
                </c:pt>
                <c:pt idx="2">
                  <c:v>21514.605</c:v>
                </c:pt>
                <c:pt idx="3">
                  <c:v>17362.681</c:v>
                </c:pt>
                <c:pt idx="4">
                  <c:v>20968.887999999999</c:v>
                </c:pt>
                <c:pt idx="5">
                  <c:v>18950.100999999999</c:v>
                </c:pt>
                <c:pt idx="6">
                  <c:v>22883.454000000002</c:v>
                </c:pt>
                <c:pt idx="7">
                  <c:v>16171</c:v>
                </c:pt>
                <c:pt idx="8">
                  <c:v>14777</c:v>
                </c:pt>
                <c:pt idx="9">
                  <c:v>26222.319</c:v>
                </c:pt>
              </c:numCache>
            </c:numRef>
          </c:val>
          <c:smooth val="0"/>
          <c:extLst>
            <c:ext xmlns:c16="http://schemas.microsoft.com/office/drawing/2014/chart" uri="{C3380CC4-5D6E-409C-BE32-E72D297353CC}">
              <c16:uniqueId val="{0000000D-45C9-4D2E-BCAD-0D9977952990}"/>
            </c:ext>
          </c:extLst>
        </c:ser>
        <c:ser>
          <c:idx val="4"/>
          <c:order val="4"/>
          <c:tx>
            <c:strRef>
              <c:f>'Figure 3.4 data'!$A$6</c:f>
              <c:strCache>
                <c:ptCount val="1"/>
                <c:pt idx="0">
                  <c:v>הייטק סה"כ</c:v>
                </c:pt>
              </c:strCache>
            </c:strRef>
          </c:tx>
          <c:spPr>
            <a:ln w="25400" cap="rnd">
              <a:noFill/>
              <a:round/>
            </a:ln>
            <a:effectLst/>
          </c:spPr>
          <c:marker>
            <c:symbol val="circle"/>
            <c:size val="5"/>
            <c:spPr>
              <a:solidFill>
                <a:schemeClr val="accent5"/>
              </a:solidFill>
              <a:ln w="9525">
                <a:solidFill>
                  <a:schemeClr val="accent5"/>
                </a:solidFill>
              </a:ln>
              <a:effectLst/>
            </c:spPr>
          </c:marker>
          <c:cat>
            <c:strRef>
              <c:f>'Figure 3.4 data'!$C$1:$L$1</c:f>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f>'Figure 3.4 data'!$B$6:$M$6</c:f>
            </c:numRef>
          </c:val>
          <c:smooth val="0"/>
          <c:extLst xmlns:c15="http://schemas.microsoft.com/office/drawing/2012/chart">
            <c:ext xmlns:c16="http://schemas.microsoft.com/office/drawing/2014/chart" uri="{C3380CC4-5D6E-409C-BE32-E72D297353CC}">
              <c16:uniqueId val="{00000000-CBBE-48D5-86C7-DE90A37DF1B3}"/>
            </c:ext>
          </c:extLst>
        </c:ser>
        <c:dLbls>
          <c:showLegendKey val="0"/>
          <c:showVal val="0"/>
          <c:showCatName val="0"/>
          <c:showSerName val="0"/>
          <c:showPercent val="0"/>
          <c:showBubbleSize val="0"/>
        </c:dLbls>
        <c:marker val="1"/>
        <c:smooth val="0"/>
        <c:axId val="866134824"/>
        <c:axId val="866142696"/>
        <c:extLst>
          <c:ext xmlns:c15="http://schemas.microsoft.com/office/drawing/2012/chart" uri="{02D57815-91ED-43cb-92C2-25804820EDAC}">
            <c15:filteredLineSeries>
              <c15:ser>
                <c:idx val="3"/>
                <c:order val="3"/>
                <c:tx>
                  <c:strRef>
                    <c:extLst>
                      <c:ext uri="{02D57815-91ED-43cb-92C2-25804820EDAC}">
                        <c15:formulaRef>
                          <c15:sqref>'Figure 3.4 data'!$A$5</c15:sqref>
                        </c15:formulaRef>
                      </c:ext>
                    </c:extLst>
                    <c:strCache>
                      <c:ptCount val="1"/>
                      <c:pt idx="0">
                        <c:v>Intercompany loans</c:v>
                      </c:pt>
                    </c:strCache>
                  </c:strRef>
                </c:tx>
                <c:spPr>
                  <a:ln w="25400" cap="rnd">
                    <a:noFill/>
                    <a:round/>
                  </a:ln>
                  <a:effectLst/>
                </c:spPr>
                <c:marker>
                  <c:symbol val="circle"/>
                  <c:size val="5"/>
                  <c:spPr>
                    <a:solidFill>
                      <a:schemeClr val="accent4"/>
                    </a:solidFill>
                    <a:ln w="9525">
                      <a:solidFill>
                        <a:schemeClr val="accent4"/>
                      </a:solidFill>
                    </a:ln>
                    <a:effectLst/>
                  </c:spPr>
                </c:marker>
                <c:cat>
                  <c:strRef>
                    <c:extLst>
                      <c:ext uri="{02D57815-91ED-43cb-92C2-25804820EDAC}">
                        <c15:formulaRef>
                          <c15:sqref>'Figure 3.4 data'!$C$1:$L$1</c15:sqref>
                        </c15:formulaRef>
                      </c:ext>
                    </c:extLst>
                    <c:strCache>
                      <c:ptCount val="10"/>
                      <c:pt idx="0">
                        <c:v>2016</c:v>
                      </c:pt>
                      <c:pt idx="1">
                        <c:v>2017</c:v>
                      </c:pt>
                      <c:pt idx="2">
                        <c:v>2018</c:v>
                      </c:pt>
                      <c:pt idx="3">
                        <c:v>2019</c:v>
                      </c:pt>
                      <c:pt idx="4">
                        <c:v>2020</c:v>
                      </c:pt>
                      <c:pt idx="5">
                        <c:v>2021</c:v>
                      </c:pt>
                      <c:pt idx="6">
                        <c:v>2022</c:v>
                      </c:pt>
                      <c:pt idx="7">
                        <c:v>2023</c:v>
                      </c:pt>
                      <c:pt idx="8">
                        <c:v>2024</c:v>
                      </c:pt>
                      <c:pt idx="9">
                        <c:v>2025</c:v>
                      </c:pt>
                    </c:strCache>
                  </c:strRef>
                </c:cat>
                <c:val>
                  <c:numRef>
                    <c:extLst>
                      <c:ext uri="{02D57815-91ED-43cb-92C2-25804820EDAC}">
                        <c15:formulaRef>
                          <c15:sqref>'Figure 3.4 data'!$C$5:$L$5</c15:sqref>
                        </c15:formulaRef>
                      </c:ext>
                    </c:extLst>
                    <c:numCache>
                      <c:formatCode>_ * #,##0_ ;_ * \-#,##0_ ;_ * "-"??_ ;_ @_ </c:formatCode>
                      <c:ptCount val="10"/>
                      <c:pt idx="0">
                        <c:v>190.14100000000002</c:v>
                      </c:pt>
                      <c:pt idx="1">
                        <c:v>268.827</c:v>
                      </c:pt>
                      <c:pt idx="2">
                        <c:v>-436.76900000000001</c:v>
                      </c:pt>
                      <c:pt idx="3">
                        <c:v>1521.6669999999999</c:v>
                      </c:pt>
                      <c:pt idx="4">
                        <c:v>71.926000000000016</c:v>
                      </c:pt>
                      <c:pt idx="5">
                        <c:v>662.54</c:v>
                      </c:pt>
                      <c:pt idx="6">
                        <c:v>641</c:v>
                      </c:pt>
                      <c:pt idx="7">
                        <c:v>-522</c:v>
                      </c:pt>
                      <c:pt idx="8">
                        <c:v>-328</c:v>
                      </c:pt>
                      <c:pt idx="9">
                        <c:v>-690.11</c:v>
                      </c:pt>
                    </c:numCache>
                  </c:numRef>
                </c:val>
                <c:smooth val="0"/>
                <c:extLst>
                  <c:ext xmlns:c16="http://schemas.microsoft.com/office/drawing/2014/chart" uri="{C3380CC4-5D6E-409C-BE32-E72D297353CC}">
                    <c16:uniqueId val="{00000000-89E6-43E7-B446-0CADDC854F2D}"/>
                  </c:ext>
                </c:extLst>
              </c15:ser>
            </c15:filteredLineSeries>
          </c:ext>
        </c:extLst>
      </c:lineChart>
      <c:catAx>
        <c:axId val="8661348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340000" spcFirstLastPara="1" vertOverflow="ellipsis" wrap="square" anchor="ctr" anchorCtr="1"/>
          <a:lstStyle/>
          <a:p>
            <a:pPr>
              <a:defRPr sz="10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866142696"/>
        <c:crosses val="autoZero"/>
        <c:auto val="1"/>
        <c:lblAlgn val="ctr"/>
        <c:lblOffset val="100"/>
        <c:noMultiLvlLbl val="0"/>
      </c:catAx>
      <c:valAx>
        <c:axId val="866142696"/>
        <c:scaling>
          <c:orientation val="minMax"/>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866134824"/>
        <c:crosses val="autoZero"/>
        <c:crossBetween val="between"/>
        <c:majorUnit val="5000"/>
        <c:minorUnit val="1000"/>
        <c:dispUnits>
          <c:builtInUnit val="thousands"/>
        </c:dispUnits>
      </c:valAx>
      <c:spPr>
        <a:noFill/>
        <a:ln>
          <a:noFill/>
        </a:ln>
        <a:effectLst/>
      </c:spPr>
    </c:plotArea>
    <c:legend>
      <c:legendPos val="l"/>
      <c:layout>
        <c:manualLayout>
          <c:xMode val="edge"/>
          <c:yMode val="edge"/>
          <c:x val="6.1075975459675459E-6"/>
          <c:y val="0.75827080581302486"/>
          <c:w val="0.86069595879282335"/>
          <c:h val="0.2374120370370370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18551678680967"/>
          <c:y val="5.4963904216889153E-2"/>
          <c:w val="0.76732695026501907"/>
          <c:h val="0.53716605954525576"/>
        </c:manualLayout>
      </c:layout>
      <c:barChart>
        <c:barDir val="col"/>
        <c:grouping val="stacked"/>
        <c:varyColors val="0"/>
        <c:ser>
          <c:idx val="0"/>
          <c:order val="0"/>
          <c:tx>
            <c:strRef>
              <c:f>'Figure 3.5 data'!$A$2</c:f>
              <c:strCache>
                <c:ptCount val="1"/>
                <c:pt idx="0">
                  <c:v>Equities</c:v>
                </c:pt>
              </c:strCache>
            </c:strRef>
          </c:tx>
          <c:spPr>
            <a:solidFill>
              <a:srgbClr val="177990"/>
            </a:solidFill>
            <a:ln>
              <a:noFill/>
            </a:ln>
            <a:effectLst/>
          </c:spPr>
          <c:invertIfNegative val="0"/>
          <c:dLbls>
            <c:dLbl>
              <c:idx val="8"/>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16B-4F27-A182-68F7BFEEB7CC}"/>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B62-47E1-A249-3324C4CF3AE2}"/>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3.5 data'!$B$1:$K$1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3.5 data'!$B$2:$K$2</c:f>
              <c:numCache>
                <c:formatCode>#,##0</c:formatCode>
                <c:ptCount val="10"/>
                <c:pt idx="0">
                  <c:v>3560</c:v>
                </c:pt>
                <c:pt idx="1">
                  <c:v>-3</c:v>
                </c:pt>
                <c:pt idx="2">
                  <c:v>-8380</c:v>
                </c:pt>
                <c:pt idx="3">
                  <c:v>-3170</c:v>
                </c:pt>
                <c:pt idx="4">
                  <c:v>-5648.0820000000003</c:v>
                </c:pt>
                <c:pt idx="5">
                  <c:v>10970.368999999999</c:v>
                </c:pt>
                <c:pt idx="6">
                  <c:v>687.46699999999964</c:v>
                </c:pt>
                <c:pt idx="7">
                  <c:v>-217</c:v>
                </c:pt>
                <c:pt idx="8">
                  <c:v>5736</c:v>
                </c:pt>
                <c:pt idx="9">
                  <c:v>5133.973</c:v>
                </c:pt>
              </c:numCache>
            </c:numRef>
          </c:val>
          <c:extLst>
            <c:ext xmlns:c16="http://schemas.microsoft.com/office/drawing/2014/chart" uri="{C3380CC4-5D6E-409C-BE32-E72D297353CC}">
              <c16:uniqueId val="{00000000-4017-4AD0-8A1E-B2FB15167643}"/>
            </c:ext>
          </c:extLst>
        </c:ser>
        <c:ser>
          <c:idx val="1"/>
          <c:order val="1"/>
          <c:tx>
            <c:strRef>
              <c:f>'Figure 3.5 data'!$A$3</c:f>
              <c:strCache>
                <c:ptCount val="1"/>
                <c:pt idx="0">
                  <c:v>Bonds (incl. Makam)</c:v>
                </c:pt>
              </c:strCache>
            </c:strRef>
          </c:tx>
          <c:spPr>
            <a:solidFill>
              <a:srgbClr val="59BFCB"/>
            </a:solidFill>
            <a:ln>
              <a:noFill/>
            </a:ln>
            <a:effectLst/>
          </c:spPr>
          <c:invertIfNegative val="0"/>
          <c:dLbls>
            <c:dLbl>
              <c:idx val="8"/>
              <c:layout>
                <c:manualLayout>
                  <c:x val="4.9769804855336556E-3"/>
                  <c:y val="-4.7737543591907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D7C-468C-9337-A7935AB1AA61}"/>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498-4E29-8B20-46BDD52DC21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3.5 data'!$B$1:$K$1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3.5 data'!$B$3:$K$3</c:f>
              <c:numCache>
                <c:formatCode>#,##0</c:formatCode>
                <c:ptCount val="10"/>
                <c:pt idx="0">
                  <c:v>-589</c:v>
                </c:pt>
                <c:pt idx="1">
                  <c:v>1951</c:v>
                </c:pt>
                <c:pt idx="2">
                  <c:v>5288.6080000000002</c:v>
                </c:pt>
                <c:pt idx="3">
                  <c:v>3144.0529999999999</c:v>
                </c:pt>
                <c:pt idx="4">
                  <c:v>24534.536</c:v>
                </c:pt>
                <c:pt idx="5">
                  <c:v>19505.812999999998</c:v>
                </c:pt>
                <c:pt idx="6">
                  <c:v>3572.0729999999999</c:v>
                </c:pt>
                <c:pt idx="7">
                  <c:v>-11522</c:v>
                </c:pt>
                <c:pt idx="8">
                  <c:v>-3815</c:v>
                </c:pt>
                <c:pt idx="9">
                  <c:v>5802.2179999999989</c:v>
                </c:pt>
              </c:numCache>
            </c:numRef>
          </c:val>
          <c:extLst xmlns:c15="http://schemas.microsoft.com/office/drawing/2012/chart">
            <c:ext xmlns:c16="http://schemas.microsoft.com/office/drawing/2014/chart" uri="{C3380CC4-5D6E-409C-BE32-E72D297353CC}">
              <c16:uniqueId val="{00000003-4017-4AD0-8A1E-B2FB15167643}"/>
            </c:ext>
          </c:extLst>
        </c:ser>
        <c:dLbls>
          <c:showLegendKey val="0"/>
          <c:showVal val="0"/>
          <c:showCatName val="0"/>
          <c:showSerName val="0"/>
          <c:showPercent val="0"/>
          <c:showBubbleSize val="0"/>
        </c:dLbls>
        <c:gapWidth val="30"/>
        <c:overlap val="100"/>
        <c:axId val="482243632"/>
        <c:axId val="482251504"/>
      </c:barChart>
      <c:lineChart>
        <c:grouping val="standard"/>
        <c:varyColors val="0"/>
        <c:ser>
          <c:idx val="2"/>
          <c:order val="2"/>
          <c:tx>
            <c:strRef>
              <c:f>'Figure 3.5 data'!$A$4</c:f>
              <c:strCache>
                <c:ptCount val="1"/>
                <c:pt idx="0">
                  <c:v>Total portfolio investment in tradable securities</c:v>
                </c:pt>
              </c:strCache>
            </c:strRef>
          </c:tx>
          <c:spPr>
            <a:ln w="22225" cap="rnd">
              <a:solidFill>
                <a:srgbClr val="595959"/>
              </a:solidFill>
              <a:round/>
            </a:ln>
            <a:effectLst/>
          </c:spPr>
          <c:marker>
            <c:symbol val="circle"/>
            <c:size val="2"/>
            <c:spPr>
              <a:solidFill>
                <a:srgbClr val="595959"/>
              </a:solidFill>
              <a:ln w="9525">
                <a:noFill/>
              </a:ln>
              <a:effectLst/>
            </c:spPr>
          </c:marker>
          <c:cat>
            <c:numRef>
              <c:f>'Figure 3.5 data'!$B$1:$K$1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3.5 data'!$B$4:$K$4</c:f>
              <c:numCache>
                <c:formatCode>#,##0</c:formatCode>
                <c:ptCount val="10"/>
                <c:pt idx="0">
                  <c:v>2971</c:v>
                </c:pt>
                <c:pt idx="1">
                  <c:v>1948</c:v>
                </c:pt>
                <c:pt idx="2">
                  <c:v>-3091.3919999999998</c:v>
                </c:pt>
                <c:pt idx="3">
                  <c:v>-25.947000000000116</c:v>
                </c:pt>
                <c:pt idx="4">
                  <c:v>18886.453999999998</c:v>
                </c:pt>
                <c:pt idx="5">
                  <c:v>30476.181999999997</c:v>
                </c:pt>
                <c:pt idx="6">
                  <c:v>4259.5399999999991</c:v>
                </c:pt>
                <c:pt idx="7">
                  <c:v>-11739</c:v>
                </c:pt>
                <c:pt idx="8">
                  <c:v>1921</c:v>
                </c:pt>
                <c:pt idx="9">
                  <c:v>10936.190999999999</c:v>
                </c:pt>
              </c:numCache>
            </c:numRef>
          </c:val>
          <c:smooth val="0"/>
          <c:extLst>
            <c:ext xmlns:c16="http://schemas.microsoft.com/office/drawing/2014/chart" uri="{C3380CC4-5D6E-409C-BE32-E72D297353CC}">
              <c16:uniqueId val="{00000007-4017-4AD0-8A1E-B2FB15167643}"/>
            </c:ext>
          </c:extLst>
        </c:ser>
        <c:dLbls>
          <c:showLegendKey val="0"/>
          <c:showVal val="0"/>
          <c:showCatName val="0"/>
          <c:showSerName val="0"/>
          <c:showPercent val="0"/>
          <c:showBubbleSize val="0"/>
        </c:dLbls>
        <c:marker val="1"/>
        <c:smooth val="0"/>
        <c:axId val="482243632"/>
        <c:axId val="482251504"/>
      </c:lineChart>
      <c:catAx>
        <c:axId val="48224363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940000" spcFirstLastPara="1" vertOverflow="ellipsis" wrap="square" anchor="ctr" anchorCtr="1"/>
          <a:lstStyle/>
          <a:p>
            <a:pPr>
              <a:defRPr sz="9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482251504"/>
        <c:crosses val="autoZero"/>
        <c:auto val="1"/>
        <c:lblAlgn val="ctr"/>
        <c:lblOffset val="100"/>
        <c:noMultiLvlLbl val="0"/>
      </c:catAx>
      <c:valAx>
        <c:axId val="482251504"/>
        <c:scaling>
          <c:orientation val="minMax"/>
          <c:max val="35000"/>
          <c:min val="-15000"/>
        </c:scaling>
        <c:delete val="0"/>
        <c:axPos val="l"/>
        <c:majorGridlines>
          <c:spPr>
            <a:ln w="6350" cap="flat" cmpd="sng" algn="ctr">
              <a:solidFill>
                <a:srgbClr val="B4B4B4">
                  <a:alpha val="70000"/>
                </a:srgb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482243632"/>
        <c:crosses val="autoZero"/>
        <c:crossBetween val="between"/>
        <c:minorUnit val="5000"/>
        <c:dispUnits>
          <c:builtInUnit val="thousands"/>
        </c:dispUnits>
      </c:valAx>
      <c:spPr>
        <a:noFill/>
        <a:ln>
          <a:noFill/>
        </a:ln>
        <a:effectLst/>
      </c:spPr>
    </c:plotArea>
    <c:legend>
      <c:legendPos val="b"/>
      <c:layout>
        <c:manualLayout>
          <c:xMode val="edge"/>
          <c:yMode val="edge"/>
          <c:x val="0.13720208120606797"/>
          <c:y val="0.7525093245098583"/>
          <c:w val="0.84571360494845105"/>
          <c:h val="0.2211560418783025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legend>
    <c:plotVisOnly val="1"/>
    <c:dispBlanksAs val="gap"/>
    <c:showDLblsOverMax val="0"/>
  </c:chart>
  <c:spPr>
    <a:solidFill>
      <a:schemeClr val="bg1">
        <a:lumMod val="95000"/>
      </a:schemeClr>
    </a:solidFill>
    <a:ln w="9525" cap="flat" cmpd="sng" algn="ctr">
      <a:noFill/>
      <a:round/>
    </a:ln>
    <a:effectLst/>
  </c:spPr>
  <c:txPr>
    <a:bodyPr/>
    <a:lstStyle/>
    <a:p>
      <a:pPr>
        <a:defRPr sz="105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1348527057269"/>
          <c:y val="4.9396354003873495E-3"/>
          <c:w val="0.81983046741635979"/>
          <c:h val="0.708278707512915"/>
        </c:manualLayout>
      </c:layout>
      <c:barChart>
        <c:barDir val="col"/>
        <c:grouping val="stacked"/>
        <c:varyColors val="0"/>
        <c:ser>
          <c:idx val="0"/>
          <c:order val="0"/>
          <c:tx>
            <c:strRef>
              <c:f>'Figure 3.5 data'!$A$10</c:f>
              <c:strCache>
                <c:ptCount val="1"/>
                <c:pt idx="0">
                  <c:v>Equities</c:v>
                </c:pt>
              </c:strCache>
            </c:strRef>
          </c:tx>
          <c:spPr>
            <a:solidFill>
              <a:srgbClr val="177990"/>
            </a:solidFill>
            <a:ln>
              <a:noFill/>
            </a:ln>
            <a:effectLst/>
          </c:spPr>
          <c:invertIfNegative val="0"/>
          <c:dPt>
            <c:idx val="1"/>
            <c:invertIfNegative val="0"/>
            <c:bubble3D val="0"/>
            <c:extLst>
              <c:ext xmlns:c16="http://schemas.microsoft.com/office/drawing/2014/chart" uri="{C3380CC4-5D6E-409C-BE32-E72D297353CC}">
                <c16:uniqueId val="{00000001-E8E1-4FE9-BB20-795ECBAB2A0A}"/>
              </c:ext>
            </c:extLst>
          </c:dPt>
          <c:dLbls>
            <c:dLbl>
              <c:idx val="0"/>
              <c:layout>
                <c:manualLayout>
                  <c:x val="6.1525483901911284E-3"/>
                  <c:y val="-1.3632787863580569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manualLayout>
                      <c:w val="0.22285020680448331"/>
                      <c:h val="0.12858985856996952"/>
                    </c:manualLayout>
                  </c15:layout>
                </c:ext>
                <c:ext xmlns:c16="http://schemas.microsoft.com/office/drawing/2014/chart" uri="{C3380CC4-5D6E-409C-BE32-E72D297353CC}">
                  <c16:uniqueId val="{00000002-6202-4B07-A6A3-C17912054AEA}"/>
                </c:ext>
              </c:extLst>
            </c:dLbl>
            <c:dLbl>
              <c:idx val="1"/>
              <c:layout>
                <c:manualLayout>
                  <c:x val="6.1075526573688092E-3"/>
                  <c:y val="-6.7269482540275607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manualLayout>
                      <c:w val="0.37370701305465515"/>
                      <c:h val="0.11133961635458756"/>
                    </c:manualLayout>
                  </c15:layout>
                </c:ext>
                <c:ext xmlns:c16="http://schemas.microsoft.com/office/drawing/2014/chart" uri="{C3380CC4-5D6E-409C-BE32-E72D297353CC}">
                  <c16:uniqueId val="{00000001-E8E1-4FE9-BB20-795ECBAB2A0A}"/>
                </c:ext>
              </c:extLst>
            </c:dLbl>
            <c:dLbl>
              <c:idx val="2"/>
              <c:layout>
                <c:manualLayout>
                  <c:x val="5.6121293511385173E-5"/>
                  <c:y val="-3.5341004146614949E-4"/>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manualLayout>
                      <c:w val="0.27004065438629282"/>
                      <c:h val="0.13692860555958702"/>
                    </c:manualLayout>
                  </c15:layout>
                </c:ext>
                <c:ext xmlns:c16="http://schemas.microsoft.com/office/drawing/2014/chart" uri="{C3380CC4-5D6E-409C-BE32-E72D297353CC}">
                  <c16:uniqueId val="{00000003-E175-481E-A047-07956046543E}"/>
                </c:ext>
              </c:extLst>
            </c:dLbl>
            <c:dLbl>
              <c:idx val="3"/>
              <c:layout>
                <c:manualLayout>
                  <c:x val="-6.2801187096213898E-3"/>
                  <c:y val="-1.3386469082027844E-2"/>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xmlns:c15="http://schemas.microsoft.com/office/drawing/2012/chart">
                <c:ext xmlns:c15="http://schemas.microsoft.com/office/drawing/2012/chart" uri="{CE6537A1-D6FC-4f65-9D91-7224C49458BB}">
                  <c15:layout>
                    <c:manualLayout>
                      <c:w val="0.10298385988229906"/>
                      <c:h val="6.5849705337827302E-2"/>
                    </c:manualLayout>
                  </c15:layout>
                </c:ext>
                <c:ext xmlns:c16="http://schemas.microsoft.com/office/drawing/2014/chart" uri="{C3380CC4-5D6E-409C-BE32-E72D297353CC}">
                  <c16:uniqueId val="{00000001-8732-4925-AB3D-2874F9DE8F7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3.5 data'!$B$9:$E$9</c:f>
              <c:strCache>
                <c:ptCount val="4"/>
                <c:pt idx="0">
                  <c:v>Q1/2025</c:v>
                </c:pt>
                <c:pt idx="1">
                  <c:v>Q2/2025</c:v>
                </c:pt>
                <c:pt idx="2">
                  <c:v>Q3/2025</c:v>
                </c:pt>
                <c:pt idx="3">
                  <c:v>Q4/2025</c:v>
                </c:pt>
              </c:strCache>
            </c:strRef>
          </c:cat>
          <c:val>
            <c:numRef>
              <c:f>'Figure 3.5 data'!$B$10:$E$10</c:f>
              <c:numCache>
                <c:formatCode>#,##0</c:formatCode>
                <c:ptCount val="4"/>
                <c:pt idx="0">
                  <c:v>0.8</c:v>
                </c:pt>
                <c:pt idx="1">
                  <c:v>3</c:v>
                </c:pt>
                <c:pt idx="2">
                  <c:v>1</c:v>
                </c:pt>
                <c:pt idx="3">
                  <c:v>0.4</c:v>
                </c:pt>
              </c:numCache>
            </c:numRef>
          </c:val>
          <c:extLst>
            <c:ext xmlns:c16="http://schemas.microsoft.com/office/drawing/2014/chart" uri="{C3380CC4-5D6E-409C-BE32-E72D297353CC}">
              <c16:uniqueId val="{00000002-E8E1-4FE9-BB20-795ECBAB2A0A}"/>
            </c:ext>
          </c:extLst>
        </c:ser>
        <c:ser>
          <c:idx val="1"/>
          <c:order val="1"/>
          <c:tx>
            <c:strRef>
              <c:f>'Figure 3.5 data'!$A$11</c:f>
              <c:strCache>
                <c:ptCount val="1"/>
                <c:pt idx="0">
                  <c:v>Bonds (incl. Makam)</c:v>
                </c:pt>
              </c:strCache>
            </c:strRef>
          </c:tx>
          <c:spPr>
            <a:solidFill>
              <a:srgbClr val="59BFCB"/>
            </a:solidFill>
            <a:ln>
              <a:noFill/>
            </a:ln>
            <a:effectLst/>
          </c:spPr>
          <c:invertIfNegative val="0"/>
          <c:dLbls>
            <c:dLbl>
              <c:idx val="0"/>
              <c:layout>
                <c:manualLayout>
                  <c:x val="-4.2791244680893473E-3"/>
                  <c:y val="-7.9587516963210467E-2"/>
                </c:manualLayout>
              </c:layout>
              <c:showLegendKey val="0"/>
              <c:showVal val="1"/>
              <c:showCatName val="0"/>
              <c:showSerName val="0"/>
              <c:showPercent val="0"/>
              <c:showBubbleSize val="0"/>
              <c:extLst>
                <c:ext xmlns:c15="http://schemas.microsoft.com/office/drawing/2012/chart" uri="{CE6537A1-D6FC-4f65-9D91-7224C49458BB}">
                  <c15:layout>
                    <c:manualLayout>
                      <c:w val="0.37052616079316769"/>
                      <c:h val="0.14851126952184257"/>
                    </c:manualLayout>
                  </c15:layout>
                </c:ext>
                <c:ext xmlns:c16="http://schemas.microsoft.com/office/drawing/2014/chart" uri="{C3380CC4-5D6E-409C-BE32-E72D297353CC}">
                  <c16:uniqueId val="{00000003-6930-4111-A802-024FD8A46195}"/>
                </c:ext>
              </c:extLst>
            </c:dLbl>
            <c:dLbl>
              <c:idx val="1"/>
              <c:delete val="1"/>
              <c:extLst>
                <c:ext xmlns:c15="http://schemas.microsoft.com/office/drawing/2012/chart" uri="{CE6537A1-D6FC-4f65-9D91-7224C49458BB}"/>
                <c:ext xmlns:c16="http://schemas.microsoft.com/office/drawing/2014/chart" uri="{C3380CC4-5D6E-409C-BE32-E72D297353CC}">
                  <c16:uniqueId val="{00000002-6930-4111-A802-024FD8A46195}"/>
                </c:ext>
              </c:extLst>
            </c:dLbl>
            <c:dLbl>
              <c:idx val="2"/>
              <c:layout>
                <c:manualLayout>
                  <c:x val="-5.8743598199350782E-3"/>
                  <c:y val="6.5655522580050007E-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c:ext xmlns:c15="http://schemas.microsoft.com/office/drawing/2012/chart" uri="{CE6537A1-D6FC-4f65-9D91-7224C49458BB}">
                  <c15:layout>
                    <c:manualLayout>
                      <c:w val="0.28980439990941131"/>
                      <c:h val="0.18734975947369958"/>
                    </c:manualLayout>
                  </c15:layout>
                </c:ext>
                <c:ext xmlns:c16="http://schemas.microsoft.com/office/drawing/2014/chart" uri="{C3380CC4-5D6E-409C-BE32-E72D297353CC}">
                  <c16:uniqueId val="{00000002-E175-481E-A047-07956046543E}"/>
                </c:ext>
              </c:extLst>
            </c:dLbl>
            <c:dLbl>
              <c:idx val="3"/>
              <c:numFmt formatCode="#,##0" sourceLinked="0"/>
              <c:spPr>
                <a:noFill/>
                <a:ln>
                  <a:noFill/>
                </a:ln>
                <a:effectLst/>
              </c:spPr>
              <c:txPr>
                <a:bodyPr rot="0" spcFirstLastPara="1" vertOverflow="ellipsis" vert="horz" wrap="square" lIns="38100" tIns="19050" rIns="38100" bIns="19050" anchor="ctr" anchorCtr="1">
                  <a:noAutofit/>
                </a:bodyPr>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extLst xmlns:c15="http://schemas.microsoft.com/office/drawing/2012/char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8732-4925-AB3D-2874F9DE8F7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3.5 data'!$B$9:$E$9</c:f>
              <c:strCache>
                <c:ptCount val="4"/>
                <c:pt idx="0">
                  <c:v>Q1/2025</c:v>
                </c:pt>
                <c:pt idx="1">
                  <c:v>Q2/2025</c:v>
                </c:pt>
                <c:pt idx="2">
                  <c:v>Q3/2025</c:v>
                </c:pt>
                <c:pt idx="3">
                  <c:v>Q4/2025</c:v>
                </c:pt>
              </c:strCache>
            </c:strRef>
          </c:cat>
          <c:val>
            <c:numRef>
              <c:f>'Figure 3.5 data'!$B$11:$E$11</c:f>
              <c:numCache>
                <c:formatCode>#,##0</c:formatCode>
                <c:ptCount val="4"/>
                <c:pt idx="0">
                  <c:v>6.117</c:v>
                </c:pt>
                <c:pt idx="1">
                  <c:v>-0.24199999999999999</c:v>
                </c:pt>
                <c:pt idx="2">
                  <c:v>-2.54</c:v>
                </c:pt>
                <c:pt idx="3">
                  <c:v>2.6</c:v>
                </c:pt>
              </c:numCache>
            </c:numRef>
          </c:val>
          <c:extLst>
            <c:ext xmlns:c16="http://schemas.microsoft.com/office/drawing/2014/chart" uri="{C3380CC4-5D6E-409C-BE32-E72D297353CC}">
              <c16:uniqueId val="{00000003-E8E1-4FE9-BB20-795ECBAB2A0A}"/>
            </c:ext>
          </c:extLst>
        </c:ser>
        <c:dLbls>
          <c:showLegendKey val="0"/>
          <c:showVal val="0"/>
          <c:showCatName val="0"/>
          <c:showSerName val="0"/>
          <c:showPercent val="0"/>
          <c:showBubbleSize val="0"/>
        </c:dLbls>
        <c:gapWidth val="60"/>
        <c:overlap val="100"/>
        <c:axId val="1010221096"/>
        <c:axId val="1010222080"/>
      </c:barChart>
      <c:catAx>
        <c:axId val="1010221096"/>
        <c:scaling>
          <c:orientation val="minMax"/>
        </c:scaling>
        <c:delete val="0"/>
        <c:axPos val="b"/>
        <c:numFmt formatCode="General" sourceLinked="1"/>
        <c:majorTickMark val="out"/>
        <c:minorTickMark val="none"/>
        <c:tickLblPos val="low"/>
        <c:spPr>
          <a:noFill/>
          <a:ln w="9525" cap="flat" cmpd="sng" algn="ctr">
            <a:solidFill>
              <a:srgbClr val="D9D9D9"/>
            </a:solidFill>
            <a:round/>
          </a:ln>
          <a:effectLst/>
        </c:spPr>
        <c:txPr>
          <a:bodyPr rot="-3300000" spcFirstLastPara="1" vertOverflow="ellipsis" wrap="square" anchor="ctr" anchorCtr="1"/>
          <a:lstStyle/>
          <a:p>
            <a:pPr>
              <a:defRPr sz="8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1010222080"/>
        <c:crosses val="autoZero"/>
        <c:auto val="1"/>
        <c:lblAlgn val="ctr"/>
        <c:lblOffset val="100"/>
        <c:noMultiLvlLbl val="0"/>
      </c:catAx>
      <c:valAx>
        <c:axId val="1010222080"/>
        <c:scaling>
          <c:orientation val="minMax"/>
        </c:scaling>
        <c:delete val="1"/>
        <c:axPos val="l"/>
        <c:majorGridlines>
          <c:spPr>
            <a:ln w="9525" cap="flat" cmpd="sng" algn="ctr">
              <a:noFill/>
              <a:round/>
            </a:ln>
            <a:effectLst/>
          </c:spPr>
        </c:majorGridlines>
        <c:numFmt formatCode="#,##0" sourceLinked="1"/>
        <c:majorTickMark val="none"/>
        <c:minorTickMark val="none"/>
        <c:tickLblPos val="nextTo"/>
        <c:crossAx val="101022109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noFill/>
      <a:round/>
    </a:ln>
    <a:effectLst/>
  </c:spPr>
  <c:txPr>
    <a:bodyPr/>
    <a:lstStyle/>
    <a:p>
      <a:pPr>
        <a:defRPr/>
      </a:pPr>
      <a:endParaRPr lang="he-I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68611111111105E-2"/>
          <c:y val="0.11371339263598118"/>
          <c:w val="0.64815358623957275"/>
          <c:h val="0.50858286624094295"/>
        </c:manualLayout>
      </c:layout>
      <c:barChart>
        <c:barDir val="col"/>
        <c:grouping val="stacked"/>
        <c:varyColors val="0"/>
        <c:ser>
          <c:idx val="1"/>
          <c:order val="0"/>
          <c:tx>
            <c:strRef>
              <c:f>'Figure 3.6 data'!$A$2</c:f>
              <c:strCache>
                <c:ptCount val="1"/>
                <c:pt idx="0">
                  <c:v>Investments in tradable securities for the portfolio, abroad </c:v>
                </c:pt>
              </c:strCache>
            </c:strRef>
          </c:tx>
          <c:spPr>
            <a:solidFill>
              <a:srgbClr val="177990"/>
            </a:solidFill>
          </c:spPr>
          <c:invertIfNegative val="0"/>
          <c:dLbls>
            <c:dLbl>
              <c:idx val="8"/>
              <c:layout>
                <c:manualLayout>
                  <c:x val="-3.0886385767554571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7BE-4673-836C-BD61FE1A6C17}"/>
                </c:ext>
              </c:extLst>
            </c:dLbl>
            <c:dLbl>
              <c:idx val="9"/>
              <c:layout/>
              <c:spPr>
                <a:noFill/>
                <a:ln>
                  <a:noFill/>
                </a:ln>
                <a:effectLst/>
              </c:spPr>
              <c:txPr>
                <a:bodyPr wrap="square" lIns="38100" tIns="19050" rIns="38100" bIns="19050" anchor="ctr">
                  <a:spAutoFit/>
                </a:bodyPr>
                <a:lstStyle/>
                <a:p>
                  <a:pPr>
                    <a:defRPr sz="800"/>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7BE-4673-836C-BD61FE1A6C1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3.6 data'!$B$1:$K$1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3.6 data'!$B$2:$K$2</c:f>
              <c:numCache>
                <c:formatCode>#,##0</c:formatCode>
                <c:ptCount val="10"/>
                <c:pt idx="0">
                  <c:v>3722</c:v>
                </c:pt>
                <c:pt idx="1">
                  <c:v>-758</c:v>
                </c:pt>
                <c:pt idx="2">
                  <c:v>-5893.4129999999996</c:v>
                </c:pt>
                <c:pt idx="3">
                  <c:v>344.53300000000013</c:v>
                </c:pt>
                <c:pt idx="4">
                  <c:v>14576.859</c:v>
                </c:pt>
                <c:pt idx="5">
                  <c:v>8529.9039999999986</c:v>
                </c:pt>
                <c:pt idx="6">
                  <c:v>-5593.3509999999997</c:v>
                </c:pt>
                <c:pt idx="7">
                  <c:v>2902</c:v>
                </c:pt>
                <c:pt idx="8">
                  <c:v>4969</c:v>
                </c:pt>
                <c:pt idx="9">
                  <c:v>3206.9209999999994</c:v>
                </c:pt>
              </c:numCache>
            </c:numRef>
          </c:val>
          <c:extLst>
            <c:ext xmlns:c16="http://schemas.microsoft.com/office/drawing/2014/chart" uri="{C3380CC4-5D6E-409C-BE32-E72D297353CC}">
              <c16:uniqueId val="{00000000-114E-4E4A-B7C5-5122270A9ABF}"/>
            </c:ext>
          </c:extLst>
        </c:ser>
        <c:ser>
          <c:idx val="2"/>
          <c:order val="1"/>
          <c:tx>
            <c:strRef>
              <c:f>'Figure 3.6 data'!$A$3</c:f>
              <c:strCache>
                <c:ptCount val="1"/>
                <c:pt idx="0">
                  <c:v>Investments in tradable securities for the portfolio, in Israel</c:v>
                </c:pt>
              </c:strCache>
            </c:strRef>
          </c:tx>
          <c:spPr>
            <a:solidFill>
              <a:srgbClr val="BFBFBF"/>
            </a:solidFill>
          </c:spPr>
          <c:invertIfNegative val="0"/>
          <c:dLbls>
            <c:dLbl>
              <c:idx val="8"/>
              <c:layout/>
              <c:spPr>
                <a:noFill/>
                <a:ln>
                  <a:noFill/>
                </a:ln>
                <a:effectLst/>
              </c:spPr>
              <c:txPr>
                <a:bodyPr wrap="square" lIns="38100" tIns="19050" rIns="38100" bIns="19050" anchor="ctr">
                  <a:spAutoFit/>
                </a:bodyPr>
                <a:lstStyle/>
                <a:p>
                  <a:pPr>
                    <a:defRPr sz="800"/>
                  </a:pPr>
                  <a:endParaRPr lang="he-I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7BE-4673-836C-BD61FE1A6C17}"/>
                </c:ext>
              </c:extLst>
            </c:dLbl>
            <c:dLbl>
              <c:idx val="9"/>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7BE-4673-836C-BD61FE1A6C1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3.6 data'!$B$1:$K$1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3.6 data'!$B$3:$K$3</c:f>
              <c:numCache>
                <c:formatCode>#,##0</c:formatCode>
                <c:ptCount val="10"/>
                <c:pt idx="0">
                  <c:v>-751</c:v>
                </c:pt>
                <c:pt idx="1">
                  <c:v>2706</c:v>
                </c:pt>
                <c:pt idx="2">
                  <c:v>2802.0209999999997</c:v>
                </c:pt>
                <c:pt idx="3">
                  <c:v>-370.48</c:v>
                </c:pt>
                <c:pt idx="4">
                  <c:v>4309.5950000000003</c:v>
                </c:pt>
                <c:pt idx="5">
                  <c:v>21946.277999999998</c:v>
                </c:pt>
                <c:pt idx="6">
                  <c:v>9852.8909999999996</c:v>
                </c:pt>
                <c:pt idx="7">
                  <c:v>-14641</c:v>
                </c:pt>
                <c:pt idx="8">
                  <c:v>-3048</c:v>
                </c:pt>
                <c:pt idx="9">
                  <c:v>7729.2699999999995</c:v>
                </c:pt>
              </c:numCache>
            </c:numRef>
          </c:val>
          <c:extLst>
            <c:ext xmlns:c16="http://schemas.microsoft.com/office/drawing/2014/chart" uri="{C3380CC4-5D6E-409C-BE32-E72D297353CC}">
              <c16:uniqueId val="{00000001-114E-4E4A-B7C5-5122270A9ABF}"/>
            </c:ext>
          </c:extLst>
        </c:ser>
        <c:dLbls>
          <c:showLegendKey val="0"/>
          <c:showVal val="0"/>
          <c:showCatName val="0"/>
          <c:showSerName val="0"/>
          <c:showPercent val="0"/>
          <c:showBubbleSize val="0"/>
        </c:dLbls>
        <c:gapWidth val="30"/>
        <c:overlap val="100"/>
        <c:axId val="159942144"/>
        <c:axId val="159943680"/>
        <c:extLst/>
      </c:barChart>
      <c:dateAx>
        <c:axId val="159942144"/>
        <c:scaling>
          <c:orientation val="minMax"/>
        </c:scaling>
        <c:delete val="0"/>
        <c:axPos val="b"/>
        <c:numFmt formatCode="General" sourceLinked="0"/>
        <c:majorTickMark val="out"/>
        <c:minorTickMark val="none"/>
        <c:tickLblPos val="low"/>
        <c:spPr>
          <a:ln>
            <a:noFill/>
          </a:ln>
        </c:spPr>
        <c:txPr>
          <a:bodyPr rot="-3000000" vert="horz"/>
          <a:lstStyle/>
          <a:p>
            <a:pPr algn="ctr">
              <a:defRPr sz="1000"/>
            </a:pPr>
            <a:endParaRPr lang="he-IL"/>
          </a:p>
        </c:txPr>
        <c:crossAx val="159943680"/>
        <c:crosses val="autoZero"/>
        <c:auto val="1"/>
        <c:lblOffset val="100"/>
        <c:baseTimeUnit val="years"/>
        <c:majorTimeUnit val="years"/>
        <c:minorTimeUnit val="months"/>
      </c:dateAx>
      <c:valAx>
        <c:axId val="159943680"/>
        <c:scaling>
          <c:orientation val="minMax"/>
          <c:min val="-15000"/>
        </c:scaling>
        <c:delete val="0"/>
        <c:axPos val="l"/>
        <c:majorGridlines>
          <c:spPr>
            <a:ln w="6350">
              <a:solidFill>
                <a:srgbClr val="B4B4B4">
                  <a:alpha val="70000"/>
                </a:srgbClr>
              </a:solidFill>
              <a:prstDash val="dash"/>
            </a:ln>
          </c:spPr>
        </c:majorGridlines>
        <c:numFmt formatCode="#,##0" sourceLinked="1"/>
        <c:majorTickMark val="none"/>
        <c:minorTickMark val="none"/>
        <c:tickLblPos val="nextTo"/>
        <c:spPr>
          <a:ln>
            <a:noFill/>
          </a:ln>
        </c:spPr>
        <c:crossAx val="159942144"/>
        <c:crosses val="autoZero"/>
        <c:crossBetween val="between"/>
        <c:dispUnits>
          <c:builtInUnit val="thousands"/>
        </c:dispUnits>
      </c:valAx>
      <c:spPr>
        <a:solidFill>
          <a:schemeClr val="bg1">
            <a:lumMod val="95000"/>
          </a:schemeClr>
        </a:solidFill>
        <a:ln>
          <a:noFill/>
        </a:ln>
      </c:spPr>
    </c:plotArea>
    <c:legend>
      <c:legendPos val="b"/>
      <c:legendEntry>
        <c:idx val="0"/>
        <c:txPr>
          <a:bodyPr/>
          <a:lstStyle/>
          <a:p>
            <a:pPr rtl="1">
              <a:defRPr/>
            </a:pPr>
            <a:endParaRPr lang="he-IL"/>
          </a:p>
        </c:txPr>
      </c:legendEntry>
      <c:layout>
        <c:manualLayout>
          <c:xMode val="edge"/>
          <c:yMode val="edge"/>
          <c:x val="0"/>
          <c:y val="0.83550328006540364"/>
          <c:w val="0.93937117855322527"/>
          <c:h val="0.13868780993751498"/>
        </c:manualLayout>
      </c:layout>
      <c:overlay val="0"/>
      <c:spPr>
        <a:ln>
          <a:noFill/>
        </a:ln>
      </c:spPr>
    </c:legend>
    <c:plotVisOnly val="1"/>
    <c:dispBlanksAs val="gap"/>
    <c:showDLblsOverMax val="0"/>
  </c:chart>
  <c:spPr>
    <a:solidFill>
      <a:schemeClr val="bg1">
        <a:lumMod val="95000"/>
      </a:schemeClr>
    </a:solidFill>
    <a:ln>
      <a:noFill/>
    </a:ln>
  </c:spPr>
  <c:txPr>
    <a:bodyPr/>
    <a:lstStyle/>
    <a:p>
      <a:pPr>
        <a:defRPr sz="110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413055555555554E-2"/>
          <c:y val="0.27897129267878373"/>
          <c:w val="0.88052666666666668"/>
          <c:h val="0.45546413000396346"/>
        </c:manualLayout>
      </c:layout>
      <c:barChart>
        <c:barDir val="col"/>
        <c:grouping val="stacked"/>
        <c:varyColors val="0"/>
        <c:ser>
          <c:idx val="1"/>
          <c:order val="0"/>
          <c:tx>
            <c:strRef>
              <c:f>'Figure 3.6 data'!$A$6</c:f>
              <c:strCache>
                <c:ptCount val="1"/>
                <c:pt idx="0">
                  <c:v>Investments in tradable securities for the portfolio, abroad </c:v>
                </c:pt>
              </c:strCache>
            </c:strRef>
          </c:tx>
          <c:spPr>
            <a:solidFill>
              <a:srgbClr val="177990"/>
            </a:solidFill>
          </c:spPr>
          <c:invertIfNegative val="0"/>
          <c:dLbls>
            <c:dLbl>
              <c:idx val="0"/>
              <c:layout/>
              <c:tx>
                <c:rich>
                  <a:bodyPr/>
                  <a:lstStyle/>
                  <a:p>
                    <a:fld id="{5EC44535-B047-4EC5-913D-0AD8ECC7C1C5}" type="VALUE">
                      <a:rPr lang="en-US">
                        <a:solidFill>
                          <a:schemeClr val="bg1"/>
                        </a:solidFill>
                      </a:rPr>
                      <a:pPr/>
                      <a:t>[ערך]</a:t>
                    </a:fld>
                    <a:endParaRPr lang="he-IL"/>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56BE-49C8-9DDB-9200C1290FC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'Figure 3.6 data'!$B$5:$E$5</c:f>
              <c:strCache>
                <c:ptCount val="4"/>
                <c:pt idx="0">
                  <c:v>Q1/2025</c:v>
                </c:pt>
                <c:pt idx="1">
                  <c:v>Q2/2025</c:v>
                </c:pt>
                <c:pt idx="2">
                  <c:v>Q3/2025</c:v>
                </c:pt>
                <c:pt idx="3">
                  <c:v>Q4/2025</c:v>
                </c:pt>
              </c:strCache>
            </c:strRef>
          </c:cat>
          <c:val>
            <c:numRef>
              <c:f>'Figure 3.6 data'!$B$6:$E$6</c:f>
              <c:numCache>
                <c:formatCode>#,##0</c:formatCode>
                <c:ptCount val="4"/>
                <c:pt idx="0">
                  <c:v>3002</c:v>
                </c:pt>
                <c:pt idx="1">
                  <c:v>-281</c:v>
                </c:pt>
                <c:pt idx="2">
                  <c:v>-53.241000000000327</c:v>
                </c:pt>
                <c:pt idx="3">
                  <c:v>539.46399999999994</c:v>
                </c:pt>
              </c:numCache>
            </c:numRef>
          </c:val>
          <c:extLst>
            <c:ext xmlns:c16="http://schemas.microsoft.com/office/drawing/2014/chart" uri="{C3380CC4-5D6E-409C-BE32-E72D297353CC}">
              <c16:uniqueId val="{00000000-56BE-49C8-9DDB-9200C1290FC3}"/>
            </c:ext>
          </c:extLst>
        </c:ser>
        <c:ser>
          <c:idx val="2"/>
          <c:order val="1"/>
          <c:tx>
            <c:strRef>
              <c:f>'Figure 3.6 data'!$A$7</c:f>
              <c:strCache>
                <c:ptCount val="1"/>
                <c:pt idx="0">
                  <c:v>Investments in tradable securities for the portfolio, in Israel</c:v>
                </c:pt>
              </c:strCache>
            </c:strRef>
          </c:tx>
          <c:spPr>
            <a:solidFill>
              <a:srgbClr val="BFBFBF"/>
            </a:solidFill>
          </c:spPr>
          <c:invertIfNegative val="0"/>
          <c:dLbls>
            <c:spPr>
              <a:noFill/>
              <a:ln>
                <a:noFill/>
              </a:ln>
              <a:effectLst/>
            </c:spPr>
            <c:txPr>
              <a:bodyPr wrap="square" lIns="38100" tIns="19050" rIns="38100" bIns="19050" anchor="ctr">
                <a:spAutoFit/>
              </a:bodyPr>
              <a:lstStyle/>
              <a:p>
                <a:pPr>
                  <a:defRPr>
                    <a:solidFill>
                      <a:sysClr val="windowText" lastClr="000000"/>
                    </a:solidFill>
                  </a:defRPr>
                </a:pPr>
                <a:endParaRPr lang="he-I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'Figure 3.6 data'!$B$5:$E$5</c:f>
              <c:strCache>
                <c:ptCount val="4"/>
                <c:pt idx="0">
                  <c:v>Q1/2025</c:v>
                </c:pt>
                <c:pt idx="1">
                  <c:v>Q2/2025</c:v>
                </c:pt>
                <c:pt idx="2">
                  <c:v>Q3/2025</c:v>
                </c:pt>
                <c:pt idx="3">
                  <c:v>Q4/2025</c:v>
                </c:pt>
              </c:strCache>
            </c:strRef>
          </c:cat>
          <c:val>
            <c:numRef>
              <c:f>'Figure 3.6 data'!$B$7:$E$7</c:f>
              <c:numCache>
                <c:formatCode>#,##0</c:formatCode>
                <c:ptCount val="4"/>
                <c:pt idx="0">
                  <c:v>3884</c:v>
                </c:pt>
                <c:pt idx="1">
                  <c:v>3038</c:v>
                </c:pt>
                <c:pt idx="2">
                  <c:v>-1622.3889999999997</c:v>
                </c:pt>
                <c:pt idx="3">
                  <c:v>2428.3490000000002</c:v>
                </c:pt>
              </c:numCache>
            </c:numRef>
          </c:val>
          <c:extLst>
            <c:ext xmlns:c16="http://schemas.microsoft.com/office/drawing/2014/chart" uri="{C3380CC4-5D6E-409C-BE32-E72D297353CC}">
              <c16:uniqueId val="{00000001-56BE-49C8-9DDB-9200C1290FC3}"/>
            </c:ext>
          </c:extLst>
        </c:ser>
        <c:dLbls>
          <c:showLegendKey val="0"/>
          <c:showVal val="0"/>
          <c:showCatName val="0"/>
          <c:showSerName val="0"/>
          <c:showPercent val="0"/>
          <c:showBubbleSize val="0"/>
        </c:dLbls>
        <c:gapWidth val="30"/>
        <c:overlap val="100"/>
        <c:axId val="159942144"/>
        <c:axId val="159943680"/>
        <c:extLst/>
      </c:barChart>
      <c:dateAx>
        <c:axId val="159942144"/>
        <c:scaling>
          <c:orientation val="minMax"/>
        </c:scaling>
        <c:delete val="0"/>
        <c:axPos val="b"/>
        <c:numFmt formatCode="General" sourceLinked="0"/>
        <c:majorTickMark val="out"/>
        <c:minorTickMark val="none"/>
        <c:tickLblPos val="low"/>
        <c:spPr>
          <a:ln>
            <a:noFill/>
          </a:ln>
        </c:spPr>
        <c:txPr>
          <a:bodyPr rot="-3900000" vert="horz"/>
          <a:lstStyle/>
          <a:p>
            <a:pPr algn="ctr">
              <a:defRPr sz="900"/>
            </a:pPr>
            <a:endParaRPr lang="he-IL"/>
          </a:p>
        </c:txPr>
        <c:crossAx val="159943680"/>
        <c:crosses val="autoZero"/>
        <c:auto val="1"/>
        <c:lblOffset val="100"/>
        <c:baseTimeUnit val="years"/>
        <c:majorTimeUnit val="years"/>
        <c:minorTimeUnit val="months"/>
      </c:dateAx>
      <c:valAx>
        <c:axId val="159943680"/>
        <c:scaling>
          <c:orientation val="minMax"/>
          <c:min val="-8000"/>
        </c:scaling>
        <c:delete val="0"/>
        <c:axPos val="l"/>
        <c:majorGridlines>
          <c:spPr>
            <a:ln w="9525">
              <a:noFill/>
              <a:prstDash val="solid"/>
            </a:ln>
          </c:spPr>
        </c:majorGridlines>
        <c:numFmt formatCode="#,##0" sourceLinked="1"/>
        <c:majorTickMark val="none"/>
        <c:minorTickMark val="none"/>
        <c:tickLblPos val="nextTo"/>
        <c:spPr>
          <a:ln>
            <a:noFill/>
          </a:ln>
        </c:spPr>
        <c:crossAx val="159942144"/>
        <c:crosses val="autoZero"/>
        <c:crossBetween val="between"/>
        <c:majorUnit val="4000"/>
        <c:dispUnits>
          <c:builtInUnit val="thousands"/>
        </c:dispUnits>
      </c:valAx>
      <c:spPr>
        <a:solidFill>
          <a:schemeClr val="bg1">
            <a:lumMod val="95000"/>
          </a:schemeClr>
        </a:solidFill>
        <a:ln>
          <a:noFill/>
        </a:ln>
      </c:spPr>
    </c:plotArea>
    <c:plotVisOnly val="1"/>
    <c:dispBlanksAs val="gap"/>
    <c:showDLblsOverMax val="0"/>
  </c:chart>
  <c:spPr>
    <a:solidFill>
      <a:schemeClr val="bg1">
        <a:lumMod val="95000"/>
      </a:schemeClr>
    </a:solidFill>
    <a:ln>
      <a:noFill/>
    </a:ln>
  </c:spPr>
  <c:txPr>
    <a:bodyPr/>
    <a:lstStyle/>
    <a:p>
      <a:pPr>
        <a:defRPr sz="110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3.7 data'!$B$1</c:f>
              <c:strCache>
                <c:ptCount val="1"/>
                <c:pt idx="0">
                  <c:v>2025</c:v>
                </c:pt>
              </c:strCache>
            </c:strRef>
          </c:tx>
          <c:spPr>
            <a:solidFill>
              <a:schemeClr val="accent1"/>
            </a:solidFill>
            <a:ln>
              <a:noFill/>
            </a:ln>
            <a:effectLst/>
          </c:spPr>
          <c:invertIfNegative val="0"/>
          <c:dPt>
            <c:idx val="4"/>
            <c:invertIfNegative val="0"/>
            <c:bubble3D val="0"/>
            <c:extLst xmlns:c15="http://schemas.microsoft.com/office/drawing/2012/chart">
              <c:ext xmlns:c16="http://schemas.microsoft.com/office/drawing/2014/chart" uri="{C3380CC4-5D6E-409C-BE32-E72D297353CC}">
                <c16:uniqueId val="{00000002-5EEE-4B3F-9E4D-4F984E389218}"/>
              </c:ext>
            </c:extLst>
          </c:dPt>
          <c:cat>
            <c:strRef>
              <c:f>'Figure 3.7 data'!$A$2:$A$5</c:f>
              <c:strCache>
                <c:ptCount val="4"/>
                <c:pt idx="0">
                  <c:v>Nonresident deposits</c:v>
                </c:pt>
                <c:pt idx="1">
                  <c:v>Deposits by foreign banks</c:v>
                </c:pt>
                <c:pt idx="2">
                  <c:v>Loans</c:v>
                </c:pt>
                <c:pt idx="3">
                  <c:v>Customer credit</c:v>
                </c:pt>
              </c:strCache>
            </c:strRef>
          </c:cat>
          <c:val>
            <c:numRef>
              <c:f>'Figure 3.7 data'!$B$2:$B$5</c:f>
              <c:numCache>
                <c:formatCode>_ * #,##0_ ;_ * \-#,##0_ ;_ * "-"??_ ;_ @_ </c:formatCode>
                <c:ptCount val="4"/>
                <c:pt idx="0">
                  <c:v>1039.857</c:v>
                </c:pt>
                <c:pt idx="1">
                  <c:v>-1929.4570000000001</c:v>
                </c:pt>
                <c:pt idx="2">
                  <c:v>-578.27200000000005</c:v>
                </c:pt>
                <c:pt idx="3">
                  <c:v>3288</c:v>
                </c:pt>
              </c:numCache>
            </c:numRef>
          </c:val>
          <c:extLst xmlns:c15="http://schemas.microsoft.com/office/drawing/2012/chart">
            <c:ext xmlns:c16="http://schemas.microsoft.com/office/drawing/2014/chart" uri="{C3380CC4-5D6E-409C-BE32-E72D297353CC}">
              <c16:uniqueId val="{00000003-5EEE-4B3F-9E4D-4F984E389218}"/>
            </c:ext>
          </c:extLst>
        </c:ser>
        <c:dLbls>
          <c:showLegendKey val="0"/>
          <c:showVal val="0"/>
          <c:showCatName val="0"/>
          <c:showSerName val="0"/>
          <c:showPercent val="0"/>
          <c:showBubbleSize val="0"/>
        </c:dLbls>
        <c:gapWidth val="30"/>
        <c:axId val="652390096"/>
        <c:axId val="652388456"/>
        <c:extLst/>
      </c:barChart>
      <c:catAx>
        <c:axId val="652390096"/>
        <c:scaling>
          <c:orientation val="minMax"/>
        </c:scaling>
        <c:delete val="0"/>
        <c:axPos val="l"/>
        <c:numFmt formatCode="General" sourceLinked="1"/>
        <c:majorTickMark val="none"/>
        <c:minorTickMark val="none"/>
        <c:tickLblPos val="low"/>
        <c:spPr>
          <a:noFill/>
          <a:ln w="9525" cap="flat" cmpd="sng" algn="ctr">
            <a:solidFill>
              <a:srgbClr val="D9D9D9"/>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ssistant" panose="00000500000000000000" pitchFamily="2" charset="-79"/>
                <a:ea typeface="+mn-ea"/>
                <a:cs typeface="Assistant" panose="00000500000000000000" pitchFamily="2" charset="-79"/>
              </a:defRPr>
            </a:pPr>
            <a:endParaRPr lang="he-IL"/>
          </a:p>
        </c:txPr>
        <c:crossAx val="652388456"/>
        <c:crosses val="autoZero"/>
        <c:auto val="1"/>
        <c:lblAlgn val="ctr"/>
        <c:lblOffset val="100"/>
        <c:noMultiLvlLbl val="0"/>
      </c:catAx>
      <c:valAx>
        <c:axId val="652388456"/>
        <c:scaling>
          <c:orientation val="minMax"/>
          <c:min val="-2000"/>
        </c:scaling>
        <c:delete val="0"/>
        <c:axPos val="b"/>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ssistant" panose="00000500000000000000" pitchFamily="2" charset="-79"/>
                <a:ea typeface="+mn-ea"/>
                <a:cs typeface="Assistant" panose="00000500000000000000" pitchFamily="2" charset="-79"/>
              </a:defRPr>
            </a:pPr>
            <a:endParaRPr lang="he-IL"/>
          </a:p>
        </c:txPr>
        <c:crossAx val="652390096"/>
        <c:crosses val="autoZero"/>
        <c:crossBetween val="between"/>
        <c:majorUnit val="2000"/>
        <c:dispUnits>
          <c:builtInUnit val="thousands"/>
        </c:dispUnits>
      </c:valAx>
      <c:spPr>
        <a:noFill/>
        <a:ln>
          <a:noFill/>
        </a:ln>
        <a:effectLst/>
      </c:spPr>
    </c:plotArea>
    <c:plotVisOnly val="1"/>
    <c:dispBlanksAs val="gap"/>
    <c:showDLblsOverMax val="0"/>
  </c:chart>
  <c:spPr>
    <a:solidFill>
      <a:schemeClr val="bg1">
        <a:lumMod val="95000"/>
      </a:schemeClr>
    </a:solidFill>
    <a:ln w="9525" cap="flat" cmpd="sng" algn="ctr">
      <a:noFill/>
      <a:round/>
    </a:ln>
    <a:effectLst/>
  </c:spPr>
  <c:txPr>
    <a:bodyPr/>
    <a:lstStyle/>
    <a:p>
      <a:pPr>
        <a:defRPr sz="1100">
          <a:solidFill>
            <a:schemeClr val="tx1"/>
          </a:solidFill>
          <a:latin typeface="Assistant" panose="00000500000000000000" pitchFamily="2" charset="-79"/>
          <a:cs typeface="Assistant" panose="00000500000000000000" pitchFamily="2" charset="-79"/>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5">
  <a:schemeClr val="accent2"/>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108501</xdr:rowOff>
    </xdr:from>
    <xdr:to>
      <xdr:col>5</xdr:col>
      <xdr:colOff>171000</xdr:colOff>
      <xdr:row>14</xdr:row>
      <xdr:rowOff>96801</xdr:rowOff>
    </xdr:to>
    <xdr:graphicFrame macro="">
      <xdr:nvGraphicFramePr>
        <xdr:cNvPr id="2" name="תרשים 3" descr="בשנת 2023 נרשמה עלייה מתונה בלבד ביתרת ההתחייבויות של המשק לחו״ל, ששיקפה ירידה ניכרת בהיקף ההשקעות של תושבי חוץ במשק.&#10;יתרת ההתחייבויות של המשק לחו״ל עלתה בשנת 2023 בהיקף מתון של כ-25 מיליארד דולר (5%) עד לרמה של 497 מיליארד דולר בדצמבר. זאת בהמשך לירידה בהיקף ההשקעות בשנת 2022. &#10;&#10;מקור: נתוני ועיבודי בנק ישראל" title="איור ג'-1: יתרת ההתחייבויות של המשק לחו&quot;ל, לפי סוג השקעה"/>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36000</xdr:colOff>
      <xdr:row>2</xdr:row>
      <xdr:rowOff>15265</xdr:rowOff>
    </xdr:from>
    <xdr:to>
      <xdr:col>5</xdr:col>
      <xdr:colOff>207000</xdr:colOff>
      <xdr:row>14</xdr:row>
      <xdr:rowOff>3565</xdr:rowOff>
    </xdr:to>
    <xdr:graphicFrame macro="">
      <xdr:nvGraphicFramePr>
        <xdr:cNvPr id="2" name="תרשים 1" descr="יתרת הנכסים של המשק בחו״ל עלתה בשנת 0232 בניגוד לשנה שעברה ובהמשך למגמת העלייה ארוכת הטווח. העלייה נרשמה בעיקר ביתרת תיק ההשקעות בניירות הערך למסחר.&#10;יתרת הנכסים של המשק בחו&quot;ל עלתה בכ-72 מיליארד דולר (12%) ועמדה בסוף נובמבר על 702 מיליארד דולר. העלייה ביתרת הנכסים נבעה בעיקר מעלייה ביתרת תיק ההשקעות בניירות הערך למסחר בהיקף של כ- 36 מיליארד דולר (18%), ומעלייה ביתרת ההשקעות האחרות בהיקף של כ-11 מיליארד דולר (8%). &#10;&#10;המקור: עיבודי בנק ישראל&#10;* יתרת ההשקעות האחרות כוללת את יתרת המכשירים הנגזרים" title="איור ג'-8: יתרת הנכסים של המשק בחו&quot;ל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113110</xdr:colOff>
      <xdr:row>16</xdr:row>
      <xdr:rowOff>54757</xdr:rowOff>
    </xdr:from>
    <xdr:to>
      <xdr:col>8</xdr:col>
      <xdr:colOff>308493</xdr:colOff>
      <xdr:row>17</xdr:row>
      <xdr:rowOff>71510</xdr:rowOff>
    </xdr:to>
    <xdr:sp macro="" textlink="">
      <xdr:nvSpPr>
        <xdr:cNvPr id="3" name="TextBox 2"/>
        <xdr:cNvSpPr txBox="1"/>
      </xdr:nvSpPr>
      <xdr:spPr>
        <a:xfrm>
          <a:off x="2170510" y="2959882"/>
          <a:ext cx="3624383" cy="197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endParaRPr lang="he-IL"/>
        </a:p>
      </xdr:txBody>
    </xdr:sp>
    <xdr:clientData/>
  </xdr:twoCellAnchor>
</xdr:wsDr>
</file>

<file path=xl/drawings/drawing11.xml><?xml version="1.0" encoding="utf-8"?>
<c:userShapes xmlns:c="http://schemas.openxmlformats.org/drawingml/2006/chart">
  <cdr:relSizeAnchor xmlns:cdr="http://schemas.openxmlformats.org/drawingml/2006/chartDrawing">
    <cdr:from>
      <cdr:x>0.88851</cdr:x>
      <cdr:y>0.22475</cdr:y>
    </cdr:from>
    <cdr:to>
      <cdr:x>0.98176</cdr:x>
      <cdr:y>0.32539</cdr:y>
    </cdr:to>
    <cdr:sp macro="" textlink="">
      <cdr:nvSpPr>
        <cdr:cNvPr id="2" name="TextBox 1"/>
        <cdr:cNvSpPr txBox="1"/>
      </cdr:nvSpPr>
      <cdr:spPr>
        <a:xfrm xmlns:a="http://schemas.openxmlformats.org/drawingml/2006/main">
          <a:off x="3211656" y="490904"/>
          <a:ext cx="337056" cy="219806"/>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pPr algn="ctr"/>
          <a:endParaRPr lang="he-IL" sz="800" b="1"/>
        </a:p>
      </cdr:txBody>
    </cdr:sp>
  </cdr:relSizeAnchor>
  <cdr:relSizeAnchor xmlns:cdr="http://schemas.openxmlformats.org/drawingml/2006/chartDrawing">
    <cdr:from>
      <cdr:x>0.89865</cdr:x>
      <cdr:y>0.33881</cdr:y>
    </cdr:from>
    <cdr:to>
      <cdr:x>1</cdr:x>
      <cdr:y>0.4059</cdr:y>
    </cdr:to>
    <cdr:sp macro="" textlink="">
      <cdr:nvSpPr>
        <cdr:cNvPr id="4" name="TextBox 3"/>
        <cdr:cNvSpPr txBox="1"/>
      </cdr:nvSpPr>
      <cdr:spPr>
        <a:xfrm xmlns:a="http://schemas.openxmlformats.org/drawingml/2006/main">
          <a:off x="3248308" y="740020"/>
          <a:ext cx="366346" cy="146538"/>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pPr algn="ctr"/>
          <a:endParaRPr lang="he-IL" sz="900" b="1"/>
        </a:p>
      </cdr:txBody>
    </cdr:sp>
  </cdr:relSizeAnchor>
  <cdr:relSizeAnchor xmlns:cdr="http://schemas.openxmlformats.org/drawingml/2006/chartDrawing">
    <cdr:from>
      <cdr:x>0.925</cdr:x>
      <cdr:y>0.56692</cdr:y>
    </cdr:from>
    <cdr:to>
      <cdr:x>0.96554</cdr:x>
      <cdr:y>0.58785</cdr:y>
    </cdr:to>
    <cdr:sp macro="" textlink="">
      <cdr:nvSpPr>
        <cdr:cNvPr id="5" name="TextBox 4"/>
        <cdr:cNvSpPr txBox="1"/>
      </cdr:nvSpPr>
      <cdr:spPr>
        <a:xfrm xmlns:a="http://schemas.openxmlformats.org/drawingml/2006/main">
          <a:off x="3343558" y="1238250"/>
          <a:ext cx="146538" cy="45719"/>
        </a:xfrm>
        <a:prstGeom xmlns:a="http://schemas.openxmlformats.org/drawingml/2006/main" prst="rect">
          <a:avLst/>
        </a:prstGeom>
      </cdr:spPr>
      <cdr:txBody>
        <a:bodyPr xmlns:a="http://schemas.openxmlformats.org/drawingml/2006/main" vertOverflow="clip" wrap="square" rtlCol="1"/>
        <a:lstStyle xmlns:a="http://schemas.openxmlformats.org/drawingml/2006/main"/>
        <a:p xmlns:a="http://schemas.openxmlformats.org/drawingml/2006/main">
          <a:endParaRPr lang="he-IL" sz="1100"/>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72000</xdr:colOff>
      <xdr:row>2</xdr:row>
      <xdr:rowOff>9524</xdr:rowOff>
    </xdr:from>
    <xdr:to>
      <xdr:col>5</xdr:col>
      <xdr:colOff>228346</xdr:colOff>
      <xdr:row>13</xdr:row>
      <xdr:rowOff>154620</xdr:rowOff>
    </xdr:to>
    <xdr:graphicFrame macro="">
      <xdr:nvGraphicFramePr>
        <xdr:cNvPr id="2" name="תרשים 1" descr="לעלייה ביתרת הנכסים תרמו השקעות נטו של תושבי ישראל בניירות ערך סחירים בחו&quot;ל, ועלייה במחירם.&#10;&#10;&#10;במהלך שנת 2023 נרשמו השקעות נטו בהיקף של כ-34 מיליארד דולר (5%).&#10;&#10;בנוסף, עליות במחירי ניירות הערך הזרים שמוחזקים על ידי תושבי ישראל תרמו לעלייה ביתרת הנכסים בהיקף של כ-32 מיליארד דולר (5%).&#10;&#10;המקור: נתוני ועיבודי בנק ישראל" title="איור ג'-9: הגורמים לשינוי ביתרת הנכסים של המשק בחו&quot;ל"/>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11724</xdr:rowOff>
    </xdr:from>
    <xdr:to>
      <xdr:col>5</xdr:col>
      <xdr:colOff>156346</xdr:colOff>
      <xdr:row>13</xdr:row>
      <xdr:rowOff>156820</xdr:rowOff>
    </xdr:to>
    <xdr:graphicFrame macro="">
      <xdr:nvGraphicFramePr>
        <xdr:cNvPr id="3" name="תרשים 1" descr="השקעות נטו באגרות חוב בחו&quot;ל ועליות במחירי המניות בשוקי ההון בעולם תרמו לעלייה ביתרת ההשקעות של תושבי ישראל בתיק ניירות ערך למסחר בחו&quot;ל&#10;יתרת ההשקעות בתיק ניירות הערך למסחר של תושבי ישראל בחו&quot;ל עלתה במהלך שנת 2023 ב-36 מיליארד דולר (18%) ועמדה בדצמבר על 239 מיליארד דולר.&#10;יתרת האחזקות במניות עלתה במהלך השנה בכ-18 מיליארד דולר (15%) על רקע עליות מחירים בשוקי המניות.&#10;במקביל נרשמה עלייה ביתרת האחזקות באג&quot;ח בהיקף של כ-18 מיליארד דולר (23%) בעיקר כתוצאה מהשקעות נטו.&#10;&#10;המקור: נתוני ועיבודי בנק ישראל " title="איור ג'-10: יתרת ההשקעות בתיק ניירות הערך למסחר של תושבי ישראל בחו&quot;ל, לפי מכשירים"/>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72000</xdr:colOff>
      <xdr:row>2</xdr:row>
      <xdr:rowOff>43851</xdr:rowOff>
    </xdr:from>
    <xdr:to>
      <xdr:col>5</xdr:col>
      <xdr:colOff>243000</xdr:colOff>
      <xdr:row>14</xdr:row>
      <xdr:rowOff>32151</xdr:rowOff>
    </xdr:to>
    <xdr:graphicFrame macro="">
      <xdr:nvGraphicFramePr>
        <xdr:cNvPr id="5" name="Chart 4" descr="בשנת 2022 ביצעו תושבי ישראל מימוש נטו של ניירות ערך למסחר בחו&quot;ל ובעיקרן מניות בחו&quot;ל שמומשו על ידי הגופים המוסדיים.&#10;&#10;תושבי ישראל ביצעו מימוש נטו של מניות זרות במהלך השנה, שעיקרו בוצע על ידי הגופים המוסדיים. &#10;&#10;במקביל נרשמו רכישות אג&quot;ח זרות בהיקף של כ-4 מיליארד דולר. עיקר ההשקעות באג&quot;ח בוצעו על ידי המגזר העסקי.&#10;&#10;המקור: נתוני ועיבודי בנק ישראל." title="איור ג'-4: השקעות נטו בתיק ניירות הערך למסחר של תושבי ישראל בחו&quot;ל, לפי מגזר. 2022-2013, מיליארדי דולר."/>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51319</xdr:rowOff>
    </xdr:from>
    <xdr:to>
      <xdr:col>5</xdr:col>
      <xdr:colOff>171000</xdr:colOff>
      <xdr:row>14</xdr:row>
      <xdr:rowOff>39619</xdr:rowOff>
    </xdr:to>
    <xdr:graphicFrame macro="">
      <xdr:nvGraphicFramePr>
        <xdr:cNvPr id="8" name="Chart 7" descr="בשנת 2022 ביצעו תושבי ישראל מימוש נטו של ניירות ערך למסחר בחו&quot;ל ובעיקרן מניות בחו&quot;ל שמומשו על ידי הגופים המוסדיים.&#10;&#10;תושבי ישראל ביצעו מימוש נטו של מניות זרות במהלך השנה, שעיקרו בוצע על ידי הגופים המוסדיים. &#10;&#10;במקביל נרשמו רכישות אג&quot;ח זרות בהיקף של כ-4 מיליארד דולר. עיקר ההשקעות באג&quot;ח בוצעו על ידי המגזר העסקי.&#10;&#10;המקור: נתוני ועיבודי בנק ישראל." title="איור ג'-4: השקעות נטו בתיק ניירות הערך למסחר של תושבי ישראל בחו&quot;ל, לפי מגזר. 2022-2013, מיליארדי דולר."/>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70369</xdr:rowOff>
    </xdr:from>
    <xdr:to>
      <xdr:col>5</xdr:col>
      <xdr:colOff>171000</xdr:colOff>
      <xdr:row>14</xdr:row>
      <xdr:rowOff>58669</xdr:rowOff>
    </xdr:to>
    <xdr:graphicFrame macro="">
      <xdr:nvGraphicFramePr>
        <xdr:cNvPr id="2" name="Chart 1" descr="בשנת 2022 ביצעו תושבי ישראל מימוש נטו של ניירות ערך למסחר בחו&quot;ל ובעיקרן מניות בחו&quot;ל שמומשו על ידי הגופים המוסדיים.&#10;&#10;תושבי ישראל ביצעו מימוש נטו של מניות זרות במהלך השנה, שעיקרו בוצע על ידי הגופים המוסדיים. &#10;&#10;במקביל נרשמו רכישות אג&quot;ח זרות בהיקף של כ-4 מיליארד דולר. עיקר ההשקעות באג&quot;ח בוצעו על ידי המגזר העסקי.&#10;&#10;המקור: נתוני ועיבודי בנק ישראל." title="איור ג'-4: השקעות נטו בתיק ניירות הערך למסחר של תושבי ישראל בחו&quot;ל, לפי מגזר. 2022-2013, מיליארדי דולר."/>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1</xdr:row>
      <xdr:rowOff>180974</xdr:rowOff>
    </xdr:from>
    <xdr:to>
      <xdr:col>5</xdr:col>
      <xdr:colOff>171000</xdr:colOff>
      <xdr:row>13</xdr:row>
      <xdr:rowOff>169274</xdr:rowOff>
    </xdr:to>
    <xdr:graphicFrame macro="">
      <xdr:nvGraphicFramePr>
        <xdr:cNvPr id="2" name="תרשים 1" descr="עיקר ההשקעות האחרות  של תושבי ישראל בחו&quot;ל נרשמו בקרנות השקעה זרות.&#10;במהלך השנה השקיעו תושבי ישראל בהשקעות אחרות סך של כ- 9 מיליארד דולר. מרבית ההשקעה בוצעה בקרנות השקעה לא-סחירות בהיקף של כ-7 מיליארד דולר ובפיקדונות בחו&quot;ל בהיקף של כ-5 מיליארדים. &#10;במקביל נרשמה ירידה באשראי לקוחות בהיקף של כ-4 מיליארדים (3%).&#10;&#10;המקור: נתוני ועיבודי בנק ישראל" title="איור ג'-13: השקעות אחרות נטו של תושבי ישראל בחו&quot;ל לפי מכשירים"/>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xdr:row>
      <xdr:rowOff>76200</xdr:rowOff>
    </xdr:from>
    <xdr:to>
      <xdr:col>6</xdr:col>
      <xdr:colOff>304800</xdr:colOff>
      <xdr:row>17</xdr:row>
      <xdr:rowOff>104775</xdr:rowOff>
    </xdr:to>
    <xdr:graphicFrame macro="">
      <xdr:nvGraphicFramePr>
        <xdr:cNvPr id="2" name="תרשים 1" descr="בשנת 2023 היקף ההשקעות הישירות של תושבי ישראל בחו&quot;ל היה דומה להיקף ההשקעות הישירות בשנתיים האחרונות ומקורו בעיקר מרווחים שלא חולקו.&#10;&#10;ההשקעות הישירות של תושבי ישראל בחו&quot;ל השנה הסתכמו בכ-7 מיליארד דולר, ועיקרן רווחים שלא חולקו ונצברו להשקעה מחדש.&#10;היקף ההשקעות החדשות בהון עמד השנה על כ- 0.4 מיליארד, בניגוד לשנתיים האחרונות שבהן נרשמו מימושים נטו בהיקפים נמוכים (0.9 ו- 1.3 מיליארדים בהתאמה).&#10;&#10;המקור: נתוני ועיבודי בנק ישראל " title="איור ג'-14: השקעות ישירות בהון של תושבי ישראל בחו&quot;ל, לפי סוג השקעה"/>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66675</xdr:rowOff>
    </xdr:from>
    <xdr:to>
      <xdr:col>5</xdr:col>
      <xdr:colOff>190050</xdr:colOff>
      <xdr:row>13</xdr:row>
      <xdr:rowOff>129931</xdr:rowOff>
    </xdr:to>
    <xdr:graphicFrame macro="">
      <xdr:nvGraphicFramePr>
        <xdr:cNvPr id="3" name="תרשים 1" descr="יתרת רזרבות מט&quot;ח של המשק עלתה בשנת 2023 בכ-10 מיליארד דולר (5%) ועמדה בדצמבר על כ-205 מיליארדים.&#10;&#10;מקורה של העלייה ביתרת הרזרבות של המשק  בעליות במחירי ניירות הערך בעולם. &#10;במהלך חודש אוקטובר על רקע המצב הביטחוני, והרכישות המוגברות של מטבע חוץ,  בנק ישראל מכר מט&quot;ח בשוק בהיקף של כ- 8.2 מיליארד דולר. מכירות אלו קוזזו במלואם על ידי העברות הממשלה והמגזר הפרטי במהלך השנה.&#10;&#10;המקור: נתוני ועיבודי בנק ישראל" title="איור ג'-15: יתרת רזרבות מט&quot;ח של המשק"/>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58616</xdr:colOff>
      <xdr:row>2</xdr:row>
      <xdr:rowOff>59195</xdr:rowOff>
    </xdr:from>
    <xdr:to>
      <xdr:col>4</xdr:col>
      <xdr:colOff>110052</xdr:colOff>
      <xdr:row>12</xdr:row>
      <xdr:rowOff>4396</xdr:rowOff>
    </xdr:to>
    <xdr:graphicFrame macro="">
      <xdr:nvGraphicFramePr>
        <xdr:cNvPr id="2" name="תרשים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absoluteAnchor>
    <xdr:pos x="0" y="428624"/>
    <xdr:ext cx="3600000" cy="2160000"/>
    <xdr:graphicFrame macro="">
      <xdr:nvGraphicFramePr>
        <xdr:cNvPr id="2" name="Chart 2" descr="יחס החוב החיצוני ברוטו  לתוצר עלה במהלך 2023, שילוב של ירידה גדולה יותר בתוצר מאשר בחוב החיצוני ברוטו של המשק.&#10;יתרת החוב החיצוני ברוטו ירדה בשנת 2023 בכ-1.2 מיליארד דולר (0.8%). במקביל, חלה ירידה של כ-3.5% בתוצר במונחי דולרים. התפתחויות אלו תרמו לעלייה מתונה ביחס החוב החיצוני ברוטו לתוצר (כ-0.85 נקודת האחוז) שעמד בסוף השנה על כ-30.5%. &#10;&#10;המקור: נתוני ועיבודי בנק ישראל &#10;" title="איור ג'-16: יתרת החוב החיצוני ברוטו ויחס החוב החיצוני לתוצר של המשק"/>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xdr:wsDr xmlns:xdr="http://schemas.openxmlformats.org/drawingml/2006/spreadsheetDrawing" xmlns:a="http://schemas.openxmlformats.org/drawingml/2006/main">
  <xdr:twoCellAnchor editAs="absolute">
    <xdr:from>
      <xdr:col>0</xdr:col>
      <xdr:colOff>14654</xdr:colOff>
      <xdr:row>2</xdr:row>
      <xdr:rowOff>3942</xdr:rowOff>
    </xdr:from>
    <xdr:to>
      <xdr:col>5</xdr:col>
      <xdr:colOff>171000</xdr:colOff>
      <xdr:row>13</xdr:row>
      <xdr:rowOff>149038</xdr:rowOff>
    </xdr:to>
    <xdr:graphicFrame macro="">
      <xdr:nvGraphicFramePr>
        <xdr:cNvPr id="2" name="תרשים 3" descr="עודף הנכסים על ההתחייבויות של המשק מול חו״ל עלה במהלך 2023.&#10;&#10;העלייה בשווי יתרת הנכסים של המשק (72 מיליארד דולר) בהיקף גדול יותר מהעלייה בשווי יתרת ההתחייבויות (25 מיליארד דולר) תרמו לעלייה בעודף הנכסים על ההתחייבויות של המשק מול חו״ל בכ-47 מיליארד דולר (30%) שעמד בסוף דצמבר על  כ-205 מיליארד דולר&#10;.&#10;המקור: נתוני ועיבודי בנק ישראל " title="איור ג'-17: עודף הנכסים (+) על ההתחייבויות של המשק מול חו&quot;ל "/>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absoluteAnchor>
    <xdr:pos x="0" y="371475"/>
    <xdr:ext cx="3600000" cy="2160000"/>
    <xdr:graphicFrame macro="">
      <xdr:nvGraphicFramePr>
        <xdr:cNvPr id="2" name="Chart 2" descr="עודף הנכסים על ההתחייבויות של המשק במכשירי חוב (החוב החיצוני השלילי ) עלה בשנת 2023.&#10;&#10;יתרת הנכסים במכשירי חוב עלתה בשנת 2023 ב-32 מיליארד דולר (כ-9%) ובמקביל יתרת ההתחייבויות במכשירי חוב ירדה בהיקף של כ-1.2 מיליארד דולר (0.8%). לפיכך עודף הנכסים על ההתחייבויות של המשק מול חו״ל במכשירי חוב בלבד (החוב החיצוני נטו השלילי) עלה בכ-33 מיליארד דולר (16%) ועמד בסוף דצמבר על כ-242 מיליארד דולר.&#10;&#10;המקור: נתוני ועיבודי בנק ישראל " title="איור ג'-18: עודף הנכסים על ההתחייבויות במכשירי חוב בלבד (החוב החיצוני נטו השלילי)"/>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xdr:wsDr xmlns:xdr="http://schemas.openxmlformats.org/drawingml/2006/spreadsheetDrawing" xmlns:a="http://schemas.openxmlformats.org/drawingml/2006/main">
  <xdr:twoCellAnchor>
    <xdr:from>
      <xdr:col>0</xdr:col>
      <xdr:colOff>71898</xdr:colOff>
      <xdr:row>2</xdr:row>
      <xdr:rowOff>171450</xdr:rowOff>
    </xdr:from>
    <xdr:to>
      <xdr:col>5</xdr:col>
      <xdr:colOff>619125</xdr:colOff>
      <xdr:row>16</xdr:row>
      <xdr:rowOff>95249</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2</xdr:row>
      <xdr:rowOff>38100</xdr:rowOff>
    </xdr:from>
    <xdr:to>
      <xdr:col>1</xdr:col>
      <xdr:colOff>571500</xdr:colOff>
      <xdr:row>19</xdr:row>
      <xdr:rowOff>38100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57149</xdr:rowOff>
    </xdr:from>
    <xdr:to>
      <xdr:col>6</xdr:col>
      <xdr:colOff>367200</xdr:colOff>
      <xdr:row>17</xdr:row>
      <xdr:rowOff>42524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104775</xdr:colOff>
      <xdr:row>2</xdr:row>
      <xdr:rowOff>28575</xdr:rowOff>
    </xdr:from>
    <xdr:to>
      <xdr:col>4</xdr:col>
      <xdr:colOff>502920</xdr:colOff>
      <xdr:row>17</xdr:row>
      <xdr:rowOff>167640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19519</xdr:rowOff>
    </xdr:from>
    <xdr:to>
      <xdr:col>5</xdr:col>
      <xdr:colOff>171000</xdr:colOff>
      <xdr:row>14</xdr:row>
      <xdr:rowOff>24148</xdr:rowOff>
    </xdr:to>
    <xdr:graphicFrame macro="">
      <xdr:nvGraphicFramePr>
        <xdr:cNvPr id="2" name="תרשים 3" descr="חלה ירידה משמעותית בהיקף ההשקעות נטו של תושבי חוץ בישראל במהלך השנה, בעיקר בהשקעות הישירות ואף מימושים נטו בתיק ניירות ערך למסחר.&#10;&#10;היקף ההשקעות הישירות של תושבי חוץ בישראל ירד השנה בכ- 22% בהשוואה לממוצע בשלוש השנים האחרונות (21 מיליארד דולר). בנוסף, תושבי חוץ מימשו נטו השנה ניירות ערך ישראלים למסחר בהיקף של כ- 3 מיליארדים, בניגוד להשקעות נטו בשלוש השנים האחרונות בהיקף ממוצע שנתי של כ-18 מיליארד דולר. &#10;&#10;המקור: נתוני ועיבודי בנק ישראל" title="איור ג'-3: השקעות נטו של תושבי חוץ בישראל , לפי סוג השקעה"/>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14287</xdr:rowOff>
    </xdr:from>
    <xdr:to>
      <xdr:col>5</xdr:col>
      <xdr:colOff>123375</xdr:colOff>
      <xdr:row>14</xdr:row>
      <xdr:rowOff>2587</xdr:rowOff>
    </xdr:to>
    <xdr:graphicFrame macro="">
      <xdr:nvGraphicFramePr>
        <xdr:cNvPr id="2" name="תרשים 1" descr="היקף ההשקעות הישירות נטו ירד משמעותית במהלך השנה, בעיקר כתוצאה מקיטון בהיקף ההשקעות החדשות בהון. &#10;במהלך השנה, השקיעו תושבי חוץ השקעות ישירות בישראל היקף של כ-16 מיליארד דולר נטו, הרוב המוחלט בהון מניות.&#10;היקף ההשקעות החדשות בהון עמד השנה על כ-8 מיליארד דולר, נמוך משמעותית מהממוצע ב-3 השנים האחרונות (13 מיליארדים). יתר ההשקעות נטו מקורן ברווחים שלא חולקו ונצברו להשקעה מחדש. &#10;היקף ההשקעות הישירות החדשות בהון בענף ההייטק הסתכם השנה בכ-6 מיליארדים, נמוך בכ-55%  מהממוצע בשלוש השנים האחרונות.&#10;&#10;המקור: נתוני ועיבודי בנק ישראל" title="איור ג'-4: השקעות ישירות בהון של תושבי חוץ בחברות ישראליות , לפי סוג השקעה"/>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128043</xdr:colOff>
      <xdr:row>2</xdr:row>
      <xdr:rowOff>35358</xdr:rowOff>
    </xdr:from>
    <xdr:to>
      <xdr:col>6</xdr:col>
      <xdr:colOff>592900</xdr:colOff>
      <xdr:row>13</xdr:row>
      <xdr:rowOff>165664</xdr:rowOff>
    </xdr:to>
    <xdr:grpSp>
      <xdr:nvGrpSpPr>
        <xdr:cNvPr id="2" name="Group 1"/>
        <xdr:cNvGrpSpPr/>
      </xdr:nvGrpSpPr>
      <xdr:grpSpPr>
        <a:xfrm flipH="1">
          <a:off x="813843" y="406833"/>
          <a:ext cx="3893857" cy="2121031"/>
          <a:chOff x="9826270112" y="487396"/>
          <a:chExt cx="4378870" cy="2348984"/>
        </a:xfrm>
      </xdr:grpSpPr>
      <xdr:graphicFrame macro="">
        <xdr:nvGraphicFramePr>
          <xdr:cNvPr id="5" name="תרשים 4" descr="תושבי חוץ מימשו נטו השנה כ-3 מיליארדי דולר בתיק ניירות הערך הישראלים למסחר, עיקר המימושים בוצעו באג&quot;ח.&#10;במהלך השנה מימשו תושבי חוץ אגרות חוב ישראליות בהיקף של כ- 2 מיליארדי דולרים, בעיקר במק&quot;מ. &#10;במקביל, נרשמו מימושים נטו של תושבי חוץ במניות בהיקף של כמיליארד דולר, בעיקר במניות ישראליות סחירות בחו&quot;ל. &#10;&#10;המקור: עיבודי בנק ישראל" title="איור ג'-5: השקעות נטו בתיק ניירות הערך למסחר של תושבי חוץ במשק, לפי מכשירים"/>
          <xdr:cNvGraphicFramePr>
            <a:graphicFrameLocks/>
          </xdr:cNvGraphicFramePr>
        </xdr:nvGraphicFramePr>
        <xdr:xfrm>
          <a:off x="9827407780" y="500270"/>
          <a:ext cx="3241202" cy="233611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Chart 2"/>
          <xdr:cNvGraphicFramePr>
            <a:graphicFrameLocks/>
          </xdr:cNvGraphicFramePr>
        </xdr:nvGraphicFramePr>
        <xdr:xfrm>
          <a:off x="9826270112" y="487396"/>
          <a:ext cx="1137161" cy="232788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 name="Rounded Rectangular Callout 7"/>
          <xdr:cNvSpPr/>
        </xdr:nvSpPr>
        <xdr:spPr>
          <a:xfrm rot="5400000" flipV="1">
            <a:off x="9825784119" y="1074435"/>
            <a:ext cx="2211356" cy="1170798"/>
          </a:xfrm>
          <a:prstGeom prst="wedgeRoundRectCallout">
            <a:avLst>
              <a:gd name="adj1" fmla="val -13005"/>
              <a:gd name="adj2" fmla="val 58548"/>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-1441</xdr:colOff>
      <xdr:row>2</xdr:row>
      <xdr:rowOff>74688</xdr:rowOff>
    </xdr:from>
    <xdr:to>
      <xdr:col>5</xdr:col>
      <xdr:colOff>484335</xdr:colOff>
      <xdr:row>15</xdr:row>
      <xdr:rowOff>37234</xdr:rowOff>
    </xdr:to>
    <xdr:grpSp>
      <xdr:nvGrpSpPr>
        <xdr:cNvPr id="4" name="Group 3"/>
        <xdr:cNvGrpSpPr/>
      </xdr:nvGrpSpPr>
      <xdr:grpSpPr>
        <a:xfrm flipH="1">
          <a:off x="-1441" y="447029"/>
          <a:ext cx="4096617" cy="2326478"/>
          <a:chOff x="9983399264" y="307166"/>
          <a:chExt cx="4410075" cy="2495550"/>
        </a:xfrm>
      </xdr:grpSpPr>
      <xdr:graphicFrame macro="">
        <xdr:nvGraphicFramePr>
          <xdr:cNvPr id="6" name="Chart 6" descr="בשנת 2023, תושבי חוץ מימשו מק&quot;מ והשקיעו באג&quot;ח ישראליות ממשלתיות.&#10;&#10;במהלך שנת 2023 מכרו תושבי חוץ מק&quot;מ בהיקף של כ-10 מיליארד דולרים, בעיקר ברביע הראשון והרביעי. &#10;&#10;בנוסף, רכשו תושבי חוץ השנה אג&quot;ח ישראליות ממשלתיות בהיקף של כ-8 מיליארד דולר. בעיקר במחצית הראשונה של השנה. &#10;&#10;המקור: נתוני ועיבודי בנק ישראל &#10;" title="איור ג'-6: השקעות של תושבי חוץ באגרות חוב ממשלתיות ובמק&quot;מ"/>
          <xdr:cNvGraphicFramePr>
            <a:graphicFrameLocks/>
          </xdr:cNvGraphicFramePr>
        </xdr:nvGraphicFramePr>
        <xdr:xfrm>
          <a:off x="9983399264" y="307166"/>
          <a:ext cx="4410075" cy="249555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Chart 6" descr="בשנת 2023, תושבי חוץ מימשו מק&quot;מ והשקיעו באג&quot;ח ישראליות ממשלתיות.&#10;&#10;במהלך שנת 2023 מכרו תושבי חוץ מק&quot;מ בהיקף של כ-10 מיליארד דולרים, בעיקר ברביע הראשון והרביעי. &#10;&#10;בנוסף, רכשו תושבי חוץ השנה אג&quot;ח ישראליות ממשלתיות בהיקף של כ-8 מיליארד דולר. בעיקר במחצית הראשונה של השנה. &#10;&#10;המקור: נתוני ועיבודי בנק ישראל &#10;" title="איור ג'-6: השקעות של תושבי חוץ באגרות חוב ממשלתיות ובמק&quot;מ"/>
          <xdr:cNvGraphicFramePr>
            <a:graphicFrameLocks/>
          </xdr:cNvGraphicFramePr>
        </xdr:nvGraphicFramePr>
        <xdr:xfrm>
          <a:off x="9983455165" y="384952"/>
          <a:ext cx="1025322" cy="191340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2" name="Rounded Rectangular Callout 1"/>
          <xdr:cNvSpPr/>
        </xdr:nvSpPr>
        <xdr:spPr>
          <a:xfrm rot="5400000" flipV="1">
            <a:off x="9982969722" y="878571"/>
            <a:ext cx="2027926" cy="997420"/>
          </a:xfrm>
          <a:prstGeom prst="wedgeRoundRectCallout">
            <a:avLst>
              <a:gd name="adj1" fmla="val -5993"/>
              <a:gd name="adj2" fmla="val 6580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grpSp>
    <xdr:clientData/>
  </xdr:twoCellAnchor>
</xdr:wsDr>
</file>

<file path=xl/drawings/drawing7.xml><?xml version="1.0" encoding="utf-8"?>
<c:userShapes xmlns:c="http://schemas.openxmlformats.org/drawingml/2006/chart">
  <cdr:relSizeAnchor xmlns:cdr="http://schemas.openxmlformats.org/drawingml/2006/chartDrawing">
    <cdr:from>
      <cdr:x>0.76909</cdr:x>
      <cdr:y>0.63714</cdr:y>
    </cdr:from>
    <cdr:to>
      <cdr:x>1</cdr:x>
      <cdr:y>1</cdr:y>
    </cdr:to>
    <cdr:sp macro="" textlink="">
      <cdr:nvSpPr>
        <cdr:cNvPr id="2" name="TextBox 1"/>
        <cdr:cNvSpPr txBox="1"/>
      </cdr:nvSpPr>
      <cdr:spPr>
        <a:xfrm xmlns:a="http://schemas.openxmlformats.org/drawingml/2006/main">
          <a:off x="3467101" y="2495552"/>
          <a:ext cx="914400" cy="914400"/>
        </a:xfrm>
        <a:prstGeom xmlns:a="http://schemas.openxmlformats.org/drawingml/2006/main" prst="rect">
          <a:avLst/>
        </a:prstGeom>
      </cdr:spPr>
      <cdr:txBody>
        <a:bodyPr xmlns:a="http://schemas.openxmlformats.org/drawingml/2006/main" vertOverflow="clip" wrap="none" rtlCol="1"/>
        <a:lstStyle xmlns:a="http://schemas.openxmlformats.org/drawingml/2006/main"/>
        <a:p xmlns:a="http://schemas.openxmlformats.org/drawingml/2006/main">
          <a:pPr algn="r" rtl="1"/>
          <a:endParaRPr lang="he-IL" sz="1100"/>
        </a:p>
      </cdr:txBody>
    </cdr:sp>
  </cdr:relSizeAnchor>
  <cdr:relSizeAnchor xmlns:cdr="http://schemas.openxmlformats.org/drawingml/2006/chartDrawing">
    <cdr:from>
      <cdr:x>0.76909</cdr:x>
      <cdr:y>0.63714</cdr:y>
    </cdr:from>
    <cdr:to>
      <cdr:x>1</cdr:x>
      <cdr:y>1</cdr:y>
    </cdr:to>
    <cdr:sp macro="" textlink="">
      <cdr:nvSpPr>
        <cdr:cNvPr id="3" name="TextBox 2"/>
        <cdr:cNvSpPr txBox="1"/>
      </cdr:nvSpPr>
      <cdr:spPr>
        <a:xfrm xmlns:a="http://schemas.openxmlformats.org/drawingml/2006/main">
          <a:off x="3571876" y="2219327"/>
          <a:ext cx="914400" cy="914400"/>
        </a:xfrm>
        <a:prstGeom xmlns:a="http://schemas.openxmlformats.org/drawingml/2006/main" prst="rect">
          <a:avLst/>
        </a:prstGeom>
      </cdr:spPr>
      <cdr:txBody>
        <a:bodyPr xmlns:a="http://schemas.openxmlformats.org/drawingml/2006/main" vertOverflow="clip" wrap="none" rtlCol="1"/>
        <a:lstStyle xmlns:a="http://schemas.openxmlformats.org/drawingml/2006/main"/>
        <a:p xmlns:a="http://schemas.openxmlformats.org/drawingml/2006/main">
          <a:pPr algn="r" rtl="1"/>
          <a:endParaRPr lang="he-IL" sz="1000"/>
        </a:p>
      </cdr:txBody>
    </cdr:sp>
  </cdr:relSizeAnchor>
</c:userShapes>
</file>

<file path=xl/drawings/drawing8.xml><?xml version="1.0" encoding="utf-8"?>
<c:userShapes xmlns:c="http://schemas.openxmlformats.org/drawingml/2006/chart">
  <cdr:relSizeAnchor xmlns:cdr="http://schemas.openxmlformats.org/drawingml/2006/chartDrawing">
    <cdr:from>
      <cdr:x>0.76909</cdr:x>
      <cdr:y>0.63714</cdr:y>
    </cdr:from>
    <cdr:to>
      <cdr:x>1</cdr:x>
      <cdr:y>1</cdr:y>
    </cdr:to>
    <cdr:sp macro="" textlink="">
      <cdr:nvSpPr>
        <cdr:cNvPr id="2" name="TextBox 1"/>
        <cdr:cNvSpPr txBox="1"/>
      </cdr:nvSpPr>
      <cdr:spPr>
        <a:xfrm xmlns:a="http://schemas.openxmlformats.org/drawingml/2006/main">
          <a:off x="3467101" y="2495552"/>
          <a:ext cx="914400" cy="914400"/>
        </a:xfrm>
        <a:prstGeom xmlns:a="http://schemas.openxmlformats.org/drawingml/2006/main" prst="rect">
          <a:avLst/>
        </a:prstGeom>
      </cdr:spPr>
      <cdr:txBody>
        <a:bodyPr xmlns:a="http://schemas.openxmlformats.org/drawingml/2006/main" vertOverflow="clip" wrap="none" rtlCol="1"/>
        <a:lstStyle xmlns:a="http://schemas.openxmlformats.org/drawingml/2006/main"/>
        <a:p xmlns:a="http://schemas.openxmlformats.org/drawingml/2006/main">
          <a:pPr algn="r" rtl="1"/>
          <a:endParaRPr lang="he-IL" sz="1100"/>
        </a:p>
      </cdr:txBody>
    </cdr:sp>
  </cdr:relSizeAnchor>
  <cdr:relSizeAnchor xmlns:cdr="http://schemas.openxmlformats.org/drawingml/2006/chartDrawing">
    <cdr:from>
      <cdr:x>0.76909</cdr:x>
      <cdr:y>0.63714</cdr:y>
    </cdr:from>
    <cdr:to>
      <cdr:x>1</cdr:x>
      <cdr:y>1</cdr:y>
    </cdr:to>
    <cdr:sp macro="" textlink="">
      <cdr:nvSpPr>
        <cdr:cNvPr id="3" name="TextBox 2"/>
        <cdr:cNvSpPr txBox="1"/>
      </cdr:nvSpPr>
      <cdr:spPr>
        <a:xfrm xmlns:a="http://schemas.openxmlformats.org/drawingml/2006/main">
          <a:off x="3571876" y="2219327"/>
          <a:ext cx="914400" cy="914400"/>
        </a:xfrm>
        <a:prstGeom xmlns:a="http://schemas.openxmlformats.org/drawingml/2006/main" prst="rect">
          <a:avLst/>
        </a:prstGeom>
      </cdr:spPr>
      <cdr:txBody>
        <a:bodyPr xmlns:a="http://schemas.openxmlformats.org/drawingml/2006/main" vertOverflow="clip" wrap="none" rtlCol="1"/>
        <a:lstStyle xmlns:a="http://schemas.openxmlformats.org/drawingml/2006/main"/>
        <a:p xmlns:a="http://schemas.openxmlformats.org/drawingml/2006/main">
          <a:pPr algn="r" rtl="1"/>
          <a:endParaRPr lang="he-IL" sz="1000"/>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38757</xdr:colOff>
      <xdr:row>2</xdr:row>
      <xdr:rowOff>80799</xdr:rowOff>
    </xdr:from>
    <xdr:to>
      <xdr:col>5</xdr:col>
      <xdr:colOff>209757</xdr:colOff>
      <xdr:row>14</xdr:row>
      <xdr:rowOff>59574</xdr:rowOff>
    </xdr:to>
    <xdr:graphicFrame macro="">
      <xdr:nvGraphicFramePr>
        <xdr:cNvPr id="2" name="תרשים 1" descr="עיקר ההשקעות האחרות של תושבי חוץ בישראל נרשמו בהפקדות נטו לפיקדונות בבנקים בישראל.&#10;&#10;במהלך שנת 2023 נרשמו השקעות אחרות נטו על ידי תושבי חוץ בישראל בהיקף של כ-2 מיליארד דולר. &#10;תושבי חוץ (לרבות בנקים זרים) הפקידו נטו בישראל היקף של כ-6 מיליארדי דולרים אשר קוזזו בחלקן על ידי  ירידה באשראי ספקים בהיקף של כ- 4 מיליארד דולר.&#10;&#10;המקור: נתוני ועיבודי בנק ישראל" title="איור ג'-7: השקעות אחרות של תושבי חוץ במשק, לפי מכשיר"/>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9" name="Table9" displayName="Table9" ref="A1:F14" totalsRowShown="0" headerRowDxfId="224" dataDxfId="222" headerRowBorderDxfId="223" tableBorderDxfId="221" totalsRowBorderDxfId="220" headerRowCellStyle="Normal 3">
  <tableColumns count="6">
    <tableColumn id="1" name="Net external liabilities, by type of investment" dataDxfId="219" dataCellStyle="Normal 3"/>
    <tableColumn id="2" name="Direct investments " dataDxfId="218"/>
    <tableColumn id="3" name="Investments in the trading portfolio" dataDxfId="217"/>
    <tableColumn id="4" name="Other investments" dataDxfId="216" dataCellStyle="Normal_IIP"/>
    <tableColumn id="5" name="Total chanfe- right axis" dataDxfId="215"/>
    <tableColumn id="6" name="Net external liabilities" dataDxfId="214" dataCellStyle="Normal 2"/>
  </tableColumns>
  <tableStyleInfo name="TableStyleMedium2" showFirstColumn="0" showLastColumn="0" showRowStripes="1" showColumnStripes="0"/>
  <extLst>
    <ext xmlns:x14="http://schemas.microsoft.com/office/spreadsheetml/2009/9/main" uri="{504A1905-F514-4f6f-8877-14C23A59335A}">
      <x14:table altText="יתרת ההתחייבויות של המשק לחו&quot;ל, לפי סוגי השקעה. מיליוני דולר." altTextSummary="בשנת 2022 נרשמה ירידה ביתרת ההתחייבויות של המשק לחו״ל, בעיקר ביתרת תיק ניירות הערך למסחר של תושבי חוץ._x000d__x000a_יתרת ההתחייבויות של המשק לחו״ל ירדה בשנת 2022 ב-72 מיליארד דולר (%13) והגיעה לרמה של 475 מיליארד דולר. הירידה ביתרת ההתחייבויות נבעה בעיקר מירידה של כ-74 מיליארד דולר (29%) ביתרת תיק ההשקעות בניירות הערך למסחר וירידה של כ-7 מיליארד דולר (11%) בהשקעות אחרות. מנגד יתרת ההשקעות הישירות עלתה בכ-9 מיליארד דולר (4%)._x000d__x000a_"/>
    </ext>
  </extLst>
</table>
</file>

<file path=xl/tables/table10.xml><?xml version="1.0" encoding="utf-8"?>
<table xmlns="http://schemas.openxmlformats.org/spreadsheetml/2006/main" id="8" name="Table489" displayName="Table489" ref="A1:L6" totalsRowShown="0" headerRowDxfId="103" dataDxfId="102" tableBorderDxfId="101" dataCellStyle="Normal 3">
  <tableColumns count="12">
    <tableColumn id="1" name="Resident portfolio investment in foreign bonds, by sector" dataDxfId="100" dataCellStyle="Normal 3"/>
    <tableColumn id="2" name="2015" dataDxfId="99" dataCellStyle="Normal 3"/>
    <tableColumn id="3" name="2016" dataDxfId="98" dataCellStyle="Normal 3"/>
    <tableColumn id="4" name="2017" dataDxfId="97" dataCellStyle="Normal 3"/>
    <tableColumn id="5" name="2018" dataDxfId="96" dataCellStyle="Normal 3"/>
    <tableColumn id="6" name="2019" dataDxfId="95" dataCellStyle="Normal 3"/>
    <tableColumn id="7" name="2020" dataDxfId="94" dataCellStyle="Normal 3"/>
    <tableColumn id="8" name="2021" dataDxfId="93" dataCellStyle="Normal 3"/>
    <tableColumn id="9" name="2022" dataDxfId="92" dataCellStyle="Normal 3"/>
    <tableColumn id="10" name="2023" dataDxfId="91" dataCellStyle="Normal 3"/>
    <tableColumn id="11" name="2024" dataDxfId="90" dataCellStyle="Normal 3"/>
    <tableColumn id="12" name="2025" dataDxfId="89" dataCellStyle="Normal 3"/>
  </tableColumns>
  <tableStyleInfo name="TableStyleMedium2" showFirstColumn="0" showLastColumn="0" showRowStripes="1" showColumnStripes="0"/>
  <extLst>
    <ext xmlns:x14="http://schemas.microsoft.com/office/spreadsheetml/2009/9/main" uri="{504A1905-F514-4f6f-8877-14C23A59335A}">
      <x14:table altText="השקעות נטו בתיק ניירות הערך למסחר של תושבי ישראל בחו&quot;ל, לפי מגזר. מיליוני דולר." altTextSummary="בשנת 2022 ביצעו תושבי ישראל מימוש נטו של ניירות ערך למסחר בחו&quot;ל ובעיקרן מניות בחו&quot;ל שמומשו על ידי הגופים המוסדיים._x000d__x000a__x000d__x000a_תושבי ישראל ביצעו מימוש נטו של מניות זרות במהלך השנה, שעיקרו בוצע על ידי הגופים המוסדיים. _x000d__x000a__x000d__x000a_במקביל נרשמו רכישות אג&quot;ח זרות בהיקף של כ-4 מיליארד דולר. עיקר ההשקעות באג&quot;ח בוצעו על ידי המגזר העסקי."/>
    </ext>
  </extLst>
</table>
</file>

<file path=xl/tables/table11.xml><?xml version="1.0" encoding="utf-8"?>
<table xmlns="http://schemas.openxmlformats.org/spreadsheetml/2006/main" id="3" name="Table4894" displayName="Table4894" ref="A1:L5" totalsRowShown="0" headerRowDxfId="88" dataDxfId="87" tableBorderDxfId="86" dataCellStyle="Normal 3">
  <tableColumns count="12">
    <tableColumn id="1" name="Households’ external activity" dataDxfId="85" dataCellStyle="Normal 3"/>
    <tableColumn id="2" name="2015" dataDxfId="84" dataCellStyle="Normal 3"/>
    <tableColumn id="3" name="2016" dataDxfId="83" dataCellStyle="Normal 3"/>
    <tableColumn id="4" name="2017" dataDxfId="82" dataCellStyle="Normal 3"/>
    <tableColumn id="5" name="2018" dataDxfId="81" dataCellStyle="Normal 3"/>
    <tableColumn id="6" name="2019" dataDxfId="80" dataCellStyle="Normal 3"/>
    <tableColumn id="7" name="2020" dataDxfId="79" dataCellStyle="Normal 3"/>
    <tableColumn id="8" name="2021" dataDxfId="78" dataCellStyle="Normal 3"/>
    <tableColumn id="9" name="2022" dataDxfId="77" dataCellStyle="Normal 3"/>
    <tableColumn id="10" name="2023" dataDxfId="76" dataCellStyle="Normal 3"/>
    <tableColumn id="11" name="2024" dataDxfId="75" dataCellStyle="Normal 3"/>
    <tableColumn id="12" name="2025" dataDxfId="74" dataCellStyle="Normal 3"/>
  </tableColumns>
  <tableStyleInfo name="TableStyleMedium2" showFirstColumn="0" showLastColumn="0" showRowStripes="1" showColumnStripes="0"/>
  <extLst>
    <ext xmlns:x14="http://schemas.microsoft.com/office/spreadsheetml/2009/9/main" uri="{504A1905-F514-4f6f-8877-14C23A59335A}">
      <x14:table altText="השקעות נטו בתיק ניירות הערך למסחר של תושבי ישראל בחו&quot;ל, לפי מגזר. מיליוני דולר." altTextSummary="בשנת 2022 ביצעו תושבי ישראל מימוש נטו של ניירות ערך למסחר בחו&quot;ל ובעיקרן מניות בחו&quot;ל שמומשו על ידי הגופים המוסדיים._x000d__x000a__x000d__x000a_תושבי ישראל ביצעו מימוש נטו של מניות זרות במהלך השנה, שעיקרו בוצע על ידי הגופים המוסדיים. _x000d__x000a__x000d__x000a_במקביל נרשמו רכישות אג&quot;ח זרות בהיקף של כ-4 מיליארד דולר. עיקר ההשקעות באג&quot;ח בוצעו על ידי המגזר העסקי."/>
    </ext>
  </extLst>
</table>
</file>

<file path=xl/tables/table12.xml><?xml version="1.0" encoding="utf-8"?>
<table xmlns="http://schemas.openxmlformats.org/spreadsheetml/2006/main" id="5" name="Table5" displayName="Table5" ref="A1:B5" totalsRowShown="0" headerRowBorderDxfId="73" tableBorderDxfId="72" totalsRowBorderDxfId="71">
  <tableColumns count="2">
    <tableColumn id="1" name="Net other external investments, by instrument" dataDxfId="70" dataCellStyle="Normal 3"/>
    <tableColumn id="3" name="2025" dataDxfId="69"/>
  </tableColumns>
  <tableStyleInfo name="TableStyleMedium2" showFirstColumn="0" showLastColumn="0" showRowStripes="1" showColumnStripes="0"/>
  <extLst>
    <ext xmlns:x14="http://schemas.microsoft.com/office/spreadsheetml/2009/9/main" uri="{504A1905-F514-4f6f-8877-14C23A59335A}">
      <x14:table altText="השינוי ביתרת ההשקעות האחרות של תושבי ישראל בחו&quot;ל לפי מכשירים. מיליוני דולר." altTextSummary="הירידה ביתרת הנכסים קוזזה חלקית על ידי עלייה ביתרת ההשקעות האחרות  של תושבי ישראל בחו&quot;ל._x000d__x000a_יתרת ההשקעות האחרות עלתה ב-2022 בכ-10 מיליארד דולר (8%). עיקר העלייה נרשמה ברכיב נכסים אחרים , אשר עלה בסך של כ-12 מיליארדים (24%) על רקע רכישות של קרנות השקעה לא-סחירות  בידי הגופים המוסדיים בהיקף של כ- 8 מיליארדים. _x000d__x000a_בנוסף נרשמה עלייה ברכיב ההלוואות לחו&quot;ל בהיקף של כ-5 מיליארדים (19%). _x000d__x000a_במקביל נרשמה ירידה באשראי לקוחות בהיקף של כ-8 מיליארדים (20%) שעיקרה חל במחצית השנייה של השנה."/>
    </ext>
  </extLst>
</table>
</file>

<file path=xl/tables/table13.xml><?xml version="1.0" encoding="utf-8"?>
<table xmlns="http://schemas.openxmlformats.org/spreadsheetml/2006/main" id="23" name="Table324" displayName="Table324" ref="A1:L6" totalsRowShown="0" headerRowDxfId="68" dataDxfId="66" headerRowBorderDxfId="67" tableBorderDxfId="65" totalsRowBorderDxfId="64" headerRowCellStyle="Normal 3">
  <tableColumns count="12">
    <tableColumn id="1" name="מיליוני דולרים" dataDxfId="63"/>
    <tableColumn id="6" name="2015" dataDxfId="62" dataCellStyle="Normal 3"/>
    <tableColumn id="9" name="2016" dataDxfId="61" dataCellStyle="Normal 3"/>
    <tableColumn id="10" name="2017" dataDxfId="60" dataCellStyle="Normal 3"/>
    <tableColumn id="11" name="2018" dataDxfId="59" dataCellStyle="Normal 3"/>
    <tableColumn id="12" name="2019" dataDxfId="58" dataCellStyle="Normal 3"/>
    <tableColumn id="13" name="2020" dataDxfId="57" dataCellStyle="Normal 3"/>
    <tableColumn id="14" name="2021" dataDxfId="56" dataCellStyle="Normal 3"/>
    <tableColumn id="2" name="2022" dataDxfId="55" dataCellStyle="Normal 3"/>
    <tableColumn id="3" name="2023" dataDxfId="54" dataCellStyle="Normal 3"/>
    <tableColumn id="4" name="2024" dataDxfId="53" dataCellStyle="Normal 3"/>
    <tableColumn id="5" name="2025" dataDxfId="52"/>
  </tableColumns>
  <tableStyleInfo name="TableStyleMedium2" showFirstColumn="0" showLastColumn="0" showRowStripes="1" showColumnStripes="0"/>
  <extLst>
    <ext xmlns:x14="http://schemas.microsoft.com/office/spreadsheetml/2009/9/main" uri="{504A1905-F514-4f6f-8877-14C23A59335A}">
      <x14:table altText="יתרת ההשקעות בתיק ניירות הערך למסחר של תושבי ישראל בחו&quot;ל, לפי מכשירים. מליוני דולרים." altTextSummary="עיקר ירידת המחירים נרשמה בתיק ניירות הערך למסחר של תושבי ישראל בחו&quot;ל. _x000d__x000a_יתרת ההשקעות בתיק ניירות הערך למסחר של תושבי ישראל בחו&quot;ל ירדה במהלך שנת 2022 ב-52 מיליארד דולר (20%) ועמדה בסוף השנה על 202 מיליארד דולר._x000d__x000a_יתרת האחזקות במניות ירדה במהלך השנה על רקע ירידות מחירים בשוקי המניות ב-49 מיליארד דולר (28%). בנוסף נרשמו מימושים נטו של תושבי ישראל במניות זרות בהיקף של כ-6 מיליארד דולר (3%)._x000d__x000a_במקביל נרשמה ירידה ביתרת האחזקות באג&quot;ח בהיקף של כ-3 מיליארד דולר (3%) שמשקפת ירידה במחירים של מכשירי החוב הסחירים הזרים שמוחזקים בידי ישראלים._x000d__x000a_"/>
    </ext>
  </extLst>
</table>
</file>

<file path=xl/tables/table14.xml><?xml version="1.0" encoding="utf-8"?>
<table xmlns="http://schemas.openxmlformats.org/spreadsheetml/2006/main" id="15" name="Table15" displayName="Table15" ref="A1:D16" totalsRowShown="0" headerRowBorderDxfId="51" tableBorderDxfId="50" totalsRowBorderDxfId="49">
  <tableColumns count="4">
    <tableColumn id="1" name="מיליוני דולרים" dataDxfId="48" dataCellStyle="Normal 3"/>
    <tableColumn id="2" name="Net liabilities in debt instruments (gross external debt)" dataDxfId="47" dataCellStyle="Normal 3"/>
    <tableColumn id="3" name="Annual GDP" dataDxfId="46" dataCellStyle="Normal 3"/>
    <tableColumn id="4" name="Gross external debt / GDP ratio" dataDxfId="45" dataCellStyle="Comma 2"/>
  </tableColumns>
  <tableStyleInfo name="TableStyleMedium2" showFirstColumn="0" showLastColumn="0" showRowStripes="1" showColumnStripes="0"/>
  <extLst>
    <ext xmlns:x14="http://schemas.microsoft.com/office/spreadsheetml/2009/9/main" uri="{504A1905-F514-4f6f-8877-14C23A59335A}">
      <x14:table altText="יתרת החוב החיצוני ברוטו ויחס החוב החיצוני לתוצר של המשק. מיליוני דולר." altTextSummary="יחס החוב החיצוני ברוטו  לתוצר ירד במהלך 2022, נבעה מירידה בחוב החיצוני ברוטו._x000d__x000a_יחס החוב החיצוני ברוטו לתוצר ירד בכ-4 נקודות האחוז ועמד בסוף השנה על כ-29.2%. יתרת החוב החיצוני ברוטו ירדה בשנת 2022 בכ-9 מיליארד דולר (6%) בעיקר מירידה במחירי מכשירי החוב הסחירים שמוחזקים על ידי תושבי חוץ._x000d__x000a_במקביל, חלה עלייה של כ-7% בתוצר במונחי דולרים._x000d__x000a_"/>
    </ext>
  </extLst>
</table>
</file>

<file path=xl/tables/table15.xml><?xml version="1.0" encoding="utf-8"?>
<table xmlns="http://schemas.openxmlformats.org/spreadsheetml/2006/main" id="16" name="Table16" displayName="Table16" ref="A1:F25" totalsRowShown="0" headerRowDxfId="44" dataDxfId="42" headerRowBorderDxfId="43" tableBorderDxfId="41" totalsRowBorderDxfId="40" headerRowCellStyle="Normal 3">
  <tableColumns count="6">
    <tableColumn id="1" name="USD billion" dataDxfId="39" dataCellStyle="Normal 3"/>
    <tableColumn id="2" name="Surplus of assets over liabilities—right axis" dataDxfId="38" dataCellStyle="Normal 2"/>
    <tableColumn id="3" name="Total Israeli liabilities to abroad" dataDxfId="37" dataCellStyle="Normal 2"/>
    <tableColumn id="4" name="Total Israeli assets abroad " dataDxfId="36" dataCellStyle="Normal 2"/>
    <tableColumn id="5" name="GDP" dataDxfId="35" dataCellStyle="Normal 2"/>
    <tableColumn id="6" name="Total assets relative to GDP" dataDxfId="34" dataCellStyle="Percent 2"/>
  </tableColumns>
  <tableStyleInfo name="TableStyleMedium2" showFirstColumn="0" showLastColumn="0" showRowStripes="1" showColumnStripes="0"/>
  <extLst>
    <ext xmlns:x14="http://schemas.microsoft.com/office/spreadsheetml/2009/9/main" uri="{504A1905-F514-4f6f-8877-14C23A59335A}">
      <x14:table altText="עודף הנכסים (+) על ההתחייבויות של המשק מול חו&quot;ל. מיליוני דולר." altTextSummary="עודף הנכסים על ההתחייבויות של המשק מול חו״ל עלה במהלך 2022._x000d__x000a_ירידה בשווי יתרת הנכסים של המשק (59 מיליארד דולר) בהיקף קטן יותר מהירידה בשווי יתרת ההתחייבויות (72 מיליארד דולר) תרמו לעלייה בעודף הנכסים על ההתחייבויות של המשק מול חו״ל בכ-13 מיליארד דולר (8%) ועמד בסוף דצמבר על  כ-168 מיליארד דולר. _x000d__x000a_"/>
    </ext>
  </extLst>
</table>
</file>

<file path=xl/tables/table16.xml><?xml version="1.0" encoding="utf-8"?>
<table xmlns="http://schemas.openxmlformats.org/spreadsheetml/2006/main" id="17" name="Table17" displayName="Table17" ref="A1:D16" totalsRowShown="0" headerRowBorderDxfId="33" tableBorderDxfId="32" totalsRowBorderDxfId="31">
  <tableColumns count="4">
    <tableColumn id="1" name="מיליארדי דולר" dataDxfId="30" dataCellStyle="Normal 3"/>
    <tableColumn id="2" name="Balance of liabilities in debt instruments (gross external debt)" dataDxfId="29" dataCellStyle="Normal 20"/>
    <tableColumn id="3" name="Balance of assets in debt instruments" dataDxfId="28" dataCellStyle="Normal 20"/>
    <tableColumn id="4" name="Negative net external balance" dataDxfId="27" dataCellStyle="Normal 20"/>
  </tableColumns>
  <tableStyleInfo name="TableStyleMedium2" showFirstColumn="0" showLastColumn="0" showRowStripes="1" showColumnStripes="0"/>
  <extLst>
    <ext xmlns:x14="http://schemas.microsoft.com/office/spreadsheetml/2009/9/main" uri="{504A1905-F514-4f6f-8877-14C23A59335A}">
      <x14:table altText="עודף הנכסים על ההתחייבויות במכשירי חוב בלבד (החוב החיצוני נטו השלילי). מיליארדי דולר." altTextSummary="עודף הנכסים על ההתחייבויות של המשק במכשירי חוב (החוב החיצוני השלילי ) ירד בשנת 2022._x000d__x000a__x000d__x000a_יתרת הנכסים במכשירי החוב ירדה בשנת 2022 ב-23 מיליארד דולר (כ-6%) ובמקביל ירד החוב החיצוני ברוטו של המשק לחו״ל בהיקף קטן יותר (כ-9 מיליארד דולר; 6%). לפיכך עודף הנכסים על ההתחייבויות של המשק מול חו״ל במכשירי חוב בלבד (החוב החיצוני נטו השלילי) ירד בכ-14 מיליארד דולר (6%) ועמד בסוף דצמבר על כ-208 מיליארד דולר._x000d__x000a_"/>
    </ext>
  </extLst>
</table>
</file>

<file path=xl/tables/table17.xml><?xml version="1.0" encoding="utf-8"?>
<table xmlns="http://schemas.openxmlformats.org/spreadsheetml/2006/main" id="7" name="Table3248" displayName="Table3248" ref="A1:K4" totalsRowShown="0" headerRowDxfId="26" dataDxfId="24" headerRowBorderDxfId="25" tableBorderDxfId="23" totalsRowBorderDxfId="22" headerRowCellStyle="Normal 3">
  <tableColumns count="11">
    <tableColumn id="1" name="מיליוני דולרים" dataDxfId="21"/>
    <tableColumn id="9" name="2016" dataDxfId="20" dataCellStyle="Normal 3"/>
    <tableColumn id="10" name="2017" dataDxfId="19" dataCellStyle="Normal 3"/>
    <tableColumn id="11" name="2018" dataDxfId="18" dataCellStyle="Normal 3"/>
    <tableColumn id="12" name="2019" dataDxfId="17" dataCellStyle="Normal 3"/>
    <tableColumn id="13" name="2020" dataDxfId="16" dataCellStyle="Normal 3"/>
    <tableColumn id="14" name="2021" dataDxfId="15" dataCellStyle="Normal 3"/>
    <tableColumn id="2" name="2022" dataDxfId="14" dataCellStyle="Normal 3"/>
    <tableColumn id="3" name="2023" dataDxfId="13" dataCellStyle="Normal 3"/>
    <tableColumn id="4" name="2024" dataDxfId="12" dataCellStyle="Normal 3"/>
    <tableColumn id="5" name="2025" dataDxfId="11" dataCellStyle="Normal 3"/>
  </tableColumns>
  <tableStyleInfo name="TableStyleMedium2" showFirstColumn="0" showLastColumn="0" showRowStripes="1" showColumnStripes="0"/>
  <extLst>
    <ext xmlns:x14="http://schemas.microsoft.com/office/spreadsheetml/2009/9/main" uri="{504A1905-F514-4f6f-8877-14C23A59335A}">
      <x14:table altText="יתרת ההשקעות בתיק ניירות הערך למסחר של תושבי ישראל בחו&quot;ל, לפי מכשירים. מליוני דולרים." altTextSummary="עיקר ירידת המחירים נרשמה בתיק ניירות הערך למסחר של תושבי ישראל בחו&quot;ל. _x000d__x000a_יתרת ההשקעות בתיק ניירות הערך למסחר של תושבי ישראל בחו&quot;ל ירדה במהלך שנת 2022 ב-52 מיליארד דולר (20%) ועמדה בסוף השנה על 202 מיליארד דולר._x000d__x000a_יתרת האחזקות במניות ירדה במהלך השנה על רקע ירידות מחירים בשוקי המניות ב-49 מיליארד דולר (28%). בנוסף נרשמו מימושים נטו של תושבי ישראל במניות זרות בהיקף של כ-6 מיליארד דולר (3%)._x000d__x000a_במקביל נרשמה ירידה ביתרת האחזקות באג&quot;ח בהיקף של כ-3 מיליארד דולר (3%) שמשקפת ירידה במחירים של מכשירי החוב הסחירים הזרים שמוחזקים בידי ישראלים._x000d__x000a_"/>
    </ext>
  </extLst>
</table>
</file>

<file path=xl/tables/table18.xml><?xml version="1.0" encoding="utf-8"?>
<table xmlns="http://schemas.openxmlformats.org/spreadsheetml/2006/main" id="22" name="Table22" displayName="Table22" ref="A1:G30" totalsRowShown="0" headerRowDxfId="10" dataDxfId="8" headerRowBorderDxfId="9" tableBorderDxfId="7">
  <tableColumns count="7">
    <tableColumn id="1" name="$ million" dataDxfId="6"/>
    <tableColumn id="2" name=" " dataDxfId="5"/>
    <tableColumn id="3" name="Balance to the end of 2024" dataDxfId="4"/>
    <tableColumn id="4" name="Transactions" dataDxfId="3"/>
    <tableColumn id="5" name="Price changes" dataDxfId="2"/>
    <tableColumn id="6" name="Exchange rate differentials and other adjustments" dataDxfId="1"/>
    <tableColumn id="7" name="Balance to the end of 2025" dataDxfId="0"/>
  </tableColumns>
  <tableStyleInfo name="TableStyleMedium2" showFirstColumn="0" showLastColumn="0" showRowStripes="1" showColumnStripes="0"/>
  <extLst>
    <ext xmlns:x14="http://schemas.microsoft.com/office/spreadsheetml/2009/9/main" uri="{504A1905-F514-4f6f-8877-14C23A59335A}">
      <x14:table altText="מצבת הנכסים של המשק מול חו&quot;ל, 2022. מיליוני דולר." altTextSummary="ההתפתחויות ביתרות הנכסים וההתחייבויות של המשק מול חו&quot;ל הושפעו השנה בעיקר מהירידות המשמעותיות במחירי ניירות הערך בארץ ובעולם. _x000d__x000a_יתרת הנכסים של המשק בחו&quot;ל (השקעות תושבי ישראל בחו&quot;ל) ירדה בשנת 2022 בכ-8%, שילוב של ירידות המחירים ושל השפעת התחזקות הדולר._x000d__x000a_בנוסף ירדה יתרת ההתחייבויות של המשק כלפי חו&quot;ל (השקעות של תושבי חוץ בישראל) בכ- 13% כתוצאה מירידות במחירי המניות הישראליות שמוחזקות על ידי תושבי חוץ. מנגד נרשמו השקעות ישירות של תושבי חוץ בישראל והשקעות בתיק ניירות הערך למסחר של תושבי חוץ. _x000d__x000a_ירידת השווי של יתרת הנכסים של המשק בהיקף קטן יותר מירידת השווי של יתרת ההתחייבויות של המשק, הגדילה את עודף הנכסים על ההתחייבויות של המשק. במקביל חלה ירידה ביחס החוב החיצוני ברוטו  לתוצר._x000d__x000a_"/>
    </ext>
  </extLst>
</table>
</file>

<file path=xl/tables/table2.xml><?xml version="1.0" encoding="utf-8"?>
<table xmlns="http://schemas.openxmlformats.org/spreadsheetml/2006/main" id="10" name="Table10" displayName="Table10" ref="A1:N6" totalsRowShown="0" dataDxfId="212" headerRowBorderDxfId="213" tableBorderDxfId="211" totalsRowBorderDxfId="210">
  <tableColumns count="14">
    <tableColumn id="1" name="Determinants of change in net external liabilities" dataDxfId="209" dataCellStyle="Normal 3"/>
    <tableColumn id="2" name="2013" dataDxfId="208"/>
    <tableColumn id="3" name="2014" dataDxfId="207"/>
    <tableColumn id="4" name="2015" dataDxfId="206"/>
    <tableColumn id="5" name="2016" dataDxfId="205"/>
    <tableColumn id="6" name="2017" dataDxfId="204"/>
    <tableColumn id="7" name="2018" dataDxfId="203"/>
    <tableColumn id="8" name="2019" dataDxfId="202"/>
    <tableColumn id="9" name="2020" dataDxfId="201"/>
    <tableColumn id="10" name="2021" dataDxfId="200"/>
    <tableColumn id="11" name="2022" dataDxfId="199"/>
    <tableColumn id="12" name="2023" dataDxfId="198"/>
    <tableColumn id="13" name="2024" dataDxfId="197"/>
    <tableColumn id="14" name="2025" dataDxfId="196"/>
  </tableColumns>
  <tableStyleInfo name="TableStyleMedium2" showFirstColumn="0" showLastColumn="0" showRowStripes="1" showColumnStripes="0"/>
  <extLst>
    <ext xmlns:x14="http://schemas.microsoft.com/office/spreadsheetml/2009/9/main" uri="{504A1905-F514-4f6f-8877-14C23A59335A}">
      <x14:table altText="הגורמים לשינוי ביתרת ההתחייבויות של המשק לחו&quot;ל, מיליוני דולר." altTextSummary="הירידה ביתרת ההתחייבויות נבעה מירידה במחירי המניות הישראליות שמוחזקות על ידי תושבי חוץ._x000d__x000a_במהלך שנת 2022 נרשמו ירידות במחירי ניירות הערך הישראלים שמוחזקים על ידי תושבי חוץ ותרמו לירידה ביתרת ההתחייבויות בהיקף של כ-65 מיליארד דולר (12%)._x000d__x000a__x000d__x000a_בנוסף, תרמו הפרשי שער לירידה ביתרת ההתחייבויות בהיקף של כ-14 מיליארד דולר (3%). במקביל נרשמו תנועות נטו בהיקף של כ-28 מיליארד דולר (5%) שקיזזו בחלקן את הירידה ביתרת ההתחייבויות. _x000d__x000a_"/>
    </ext>
  </extLst>
</table>
</file>

<file path=xl/tables/table3.xml><?xml version="1.0" encoding="utf-8"?>
<table xmlns="http://schemas.openxmlformats.org/spreadsheetml/2006/main" id="11" name="Table1012" displayName="Table1012" ref="A1:M5" totalsRowShown="0" dataDxfId="194" headerRowBorderDxfId="195" tableBorderDxfId="193" totalsRowBorderDxfId="192">
  <tableColumns count="13">
    <tableColumn id="1" name="Net nonresident investment in Israel, by type of investment" dataDxfId="191" dataCellStyle="Normal 3"/>
    <tableColumn id="3" name="2014" dataDxfId="190"/>
    <tableColumn id="4" name="2015" dataDxfId="189"/>
    <tableColumn id="5" name="2016" dataDxfId="188"/>
    <tableColumn id="6" name="2017" dataDxfId="187"/>
    <tableColumn id="7" name="2018" dataDxfId="186"/>
    <tableColumn id="8" name="2019" dataDxfId="185"/>
    <tableColumn id="9" name="2020" dataDxfId="184"/>
    <tableColumn id="10" name="2021" dataDxfId="183"/>
    <tableColumn id="11" name="2022" dataDxfId="182"/>
    <tableColumn id="12" name="2023" dataDxfId="181" dataCellStyle="Percent"/>
    <tableColumn id="13" name="2024" dataDxfId="180" dataCellStyle="Percent"/>
    <tableColumn id="2" name="2025" dataDxfId="179" dataCellStyle="Percent"/>
  </tableColumns>
  <tableStyleInfo name="TableStyleMedium2" showFirstColumn="0" showLastColumn="0" showRowStripes="1" showColumnStripes="0"/>
  <extLst>
    <ext xmlns:x14="http://schemas.microsoft.com/office/spreadsheetml/2009/9/main" uri="{504A1905-F514-4f6f-8877-14C23A59335A}">
      <x14:table altText="הגורמים לשינוי ביתרת ההתחייבויות של המשק לחו&quot;ל, מיליוני דולר." altTextSummary="הירידה ביתרת ההתחייבויות נבעה מירידה במחירי המניות הישראליות שמוחזקות על ידי תושבי חוץ._x000d__x000a_במהלך שנת 2022 נרשמו ירידות במחירי ניירות הערך הישראלים שמוחזקים על ידי תושבי חוץ ותרמו לירידה ביתרת ההתחייבויות בהיקף של כ-65 מיליארד דולר (12%)._x000d__x000a__x000d__x000a_בנוסף, תרמו הפרשי שער לירידה ביתרת ההתחייבויות בהיקף של כ-14 מיליארד דולר (3%). במקביל נרשמו תנועות נטו בהיקף של כ-28 מיליארד דולר (5%) שקיזזו בחלקן את הירידה ביתרת ההתחייבויות. _x000d__x000a_"/>
    </ext>
  </extLst>
</table>
</file>

<file path=xl/tables/table4.xml><?xml version="1.0" encoding="utf-8"?>
<table xmlns="http://schemas.openxmlformats.org/spreadsheetml/2006/main" id="13" name="Table13" displayName="Table13" ref="A1:L11" totalsRowShown="0" headerRowDxfId="178" headerRowBorderDxfId="177" tableBorderDxfId="176" totalsRowBorderDxfId="175" headerRowCellStyle="Normal 3">
  <tableColumns count="12">
    <tableColumn id="1" name="Nonresident direct capital investment in Israeli companies, by type of investment" dataDxfId="174" dataCellStyle="Normal 3"/>
    <tableColumn id="2" name="2015"/>
    <tableColumn id="3" name="2016"/>
    <tableColumn id="4" name="2017"/>
    <tableColumn id="5" name="2018"/>
    <tableColumn id="6" name="2019"/>
    <tableColumn id="7" name="2020"/>
    <tableColumn id="8" name="2021"/>
    <tableColumn id="9" name="2022"/>
    <tableColumn id="10" name="2023"/>
    <tableColumn id="11" name="2024" dataDxfId="173"/>
    <tableColumn id="17" name="2025"/>
  </tableColumns>
  <tableStyleInfo name="TableStyleMedium2" showFirstColumn="0" showLastColumn="0" showRowStripes="1" showColumnStripes="0"/>
  <extLst>
    <ext xmlns:x14="http://schemas.microsoft.com/office/spreadsheetml/2009/9/main" uri="{504A1905-F514-4f6f-8877-14C23A59335A}">
      <x14:table altText="השקעות ישירות בהון של תושבי חוץ בחברות ישראליות , לפי סוג סחירות. מיליוני דולר." altTextSummary="לצד ההשקעות בניירות הערך למסחר המשיכו תושבי חוץ להשקיע היקפים ניכרים בהשקעות ישירות בחברות ישראליות, שהתרכזו בעיקר בחברות לא-סחירות._x000d__x000a_תושבי חוץ השקיעו נטו בהשקעות ישירות בישראל בשנת 2022. התנועה נטו בהון מניות הסתכמה בשנת 2022 בכ-26 מיליארד דולר שעיקרן בחברות ישראליות לא-סחירות במחצית השנייה של השנה. "/>
    </ext>
  </extLst>
</table>
</file>

<file path=xl/tables/table5.xml><?xml version="1.0" encoding="utf-8"?>
<table xmlns="http://schemas.openxmlformats.org/spreadsheetml/2006/main" id="14" name="Table14" displayName="Table14" ref="A1:B5" totalsRowShown="0" headerRowBorderDxfId="172" tableBorderDxfId="171" totalsRowBorderDxfId="170">
  <tableColumns count="2">
    <tableColumn id="1" name="Other nonresident investments in Israel, by instrument" dataDxfId="169" dataCellStyle="Normal 3"/>
    <tableColumn id="3" name="2025" dataDxfId="168" dataCellStyle="Comma"/>
  </tableColumns>
  <tableStyleInfo name="TableStyleMedium2" showFirstColumn="0" showLastColumn="0" showRowStripes="1" showColumnStripes="0"/>
  <extLst>
    <ext xmlns:x14="http://schemas.microsoft.com/office/spreadsheetml/2009/9/main" uri="{504A1905-F514-4f6f-8877-14C23A59335A}">
      <x14:table altText="השקעות אחרות של תושבי חוץ במשק, לפי מכשיר. מיליוני דולר." altTextSummary="בשנת 2022 נרשמו מימושים נטו בהשקעות אחרות, בעיקרן קיטון באשראי ספקים._x000d__x000a__x000d__x000a_תושבי חוץ מימשו נטו השקעות אחרות בהיקף כולל של כ- 4 מיליארד דולר, שנבעה בעיקר מירידה באשראי ספקים בהיקף של כ- 3 מיליארד דולר ופירעון הלוואות שניתנו לתושבי ישראל בהיקף של כ-2 מיליארד דולר."/>
    </ext>
  </extLst>
</table>
</file>

<file path=xl/tables/table6.xml><?xml version="1.0" encoding="utf-8"?>
<table xmlns="http://schemas.openxmlformats.org/spreadsheetml/2006/main" id="1" name="Table1" displayName="Table1" ref="A1:L10" totalsRowShown="0" headerRowDxfId="167" dataDxfId="165" headerRowBorderDxfId="166" tableBorderDxfId="164" totalsRowBorderDxfId="163" dataCellStyle="Normal 3">
  <tableColumns count="12">
    <tableColumn id="1" name="Net external assets" dataDxfId="162"/>
    <tableColumn id="4" name="2015" dataDxfId="161" dataCellStyle="Normal 3"/>
    <tableColumn id="5" name="2016" dataDxfId="160" dataCellStyle="Normal 3"/>
    <tableColumn id="6" name="2017" dataDxfId="159" dataCellStyle="Normal 3"/>
    <tableColumn id="7" name="2018" dataDxfId="158" dataCellStyle="Normal 3"/>
    <tableColumn id="8" name="2019" dataDxfId="157" dataCellStyle="Normal 3"/>
    <tableColumn id="9" name="2020" dataDxfId="156" dataCellStyle="Normal 3"/>
    <tableColumn id="10" name="2021" dataDxfId="155" dataCellStyle="Normal 3"/>
    <tableColumn id="11" name="2022" dataDxfId="154" dataCellStyle="Normal 3"/>
    <tableColumn id="12" name="2023" dataDxfId="153" dataCellStyle="Normal 3"/>
    <tableColumn id="13" name="2024" dataDxfId="152" dataCellStyle="Normal 3"/>
    <tableColumn id="14" name="2025" dataDxfId="151" dataCellStyle="Normal 3"/>
  </tableColumns>
  <tableStyleInfo name="TableStyleMedium2" showFirstColumn="0" showLastColumn="0" showRowStripes="1" showColumnStripes="0"/>
  <extLst>
    <ext xmlns:x14="http://schemas.microsoft.com/office/spreadsheetml/2009/9/main" uri="{504A1905-F514-4f6f-8877-14C23A59335A}">
      <x14:table altText="יתרת הנכסים של המשק בחו&quot;ל ושינוי ביתרה. מיליוני דולר." altTextSummary="יתרת הנכסים של המשק בחו״ל ירדה בשנת 2022 בניגוד למגמת העלייה ארוכת הטווח. הירידה נרשמה בעיקר ביתרת תיק ההשקעות בניירות הערך למסחר וביתרת נכסי הרזרבה._x000d__x000a_יתרת הנכסים של המשק בחו&quot;ל ירדה בכ-59 מיליארד דולר (8%) ועמדה בסוף השנה על 643 מיליארד דולר. הירידה ביתרת הנכסים נבעה בעיקר מירידה ביתרת תיק ההשקעות בניירות הערך למסחר בהיקף של כ- 52 מיליארד דולר (20%), ומירידה ביתרת נכסי רזרבה בהיקף של כ-19 מיליארד דולר (9%). _x000d__x000a_* יתרת ההשקעות האחרות כוללת את יתרת המכשירים הנגזרים."/>
    </ext>
  </extLst>
</table>
</file>

<file path=xl/tables/table7.xml><?xml version="1.0" encoding="utf-8"?>
<table xmlns="http://schemas.openxmlformats.org/spreadsheetml/2006/main" id="2" name="Table2" displayName="Table2" ref="A1:L7" totalsRowShown="0" headerRowDxfId="150" dataDxfId="149" tableBorderDxfId="148" headerRowCellStyle="Normal 3">
  <tableColumns count="12">
    <tableColumn id="1" name="Determinants of change in the Israeli external asset balance" dataDxfId="147" dataCellStyle="Normal 3"/>
    <tableColumn id="2" name="2015" dataDxfId="146"/>
    <tableColumn id="3" name="2016" dataDxfId="145"/>
    <tableColumn id="4" name="2017" dataDxfId="144"/>
    <tableColumn id="5" name="2018" dataDxfId="143"/>
    <tableColumn id="6" name="2019" dataDxfId="142"/>
    <tableColumn id="7" name="2020" dataDxfId="141"/>
    <tableColumn id="8" name="2021" dataDxfId="140"/>
    <tableColumn id="9" name="2022" dataDxfId="139"/>
    <tableColumn id="10" name="2023" dataDxfId="138" dataCellStyle="Percent"/>
    <tableColumn id="11" name="2024" dataDxfId="137" dataCellStyle="Percent"/>
    <tableColumn id="12" name="2025" dataDxfId="136" dataCellStyle="Percent"/>
  </tableColumns>
  <tableStyleInfo name="TableStyleMedium2" showFirstColumn="0" showLastColumn="0" showRowStripes="1" showColumnStripes="0"/>
  <extLst>
    <ext xmlns:x14="http://schemas.microsoft.com/office/spreadsheetml/2009/9/main" uri="{504A1905-F514-4f6f-8877-14C23A59335A}">
      <x14:table altText="הגורמים לשינוי ביתרת הנכסים של המשק בחו&quot;ל. מיליוני דולר." altTextSummary="הגורם העיקרי לירידה ביתרת הנכסים היו ירידות מחירים בשוקי ההון בעולם._x000d__x000a__x000d__x000a_במהלך שנת 2022 נרשמו ירידות במחירי ניירות הערך הזרים שמוחזקים על ידי תושבי ישראל ותרמו לירידה ביתרת הנכסים בהיקף של כ-62 מיליארד דולר (10%)._x000d__x000a_בנוסף, נרשמו בעקבות התחזקות הדולר בעולם ירידות ביתרת הנכסים בהיקף של כ-13 מיליארד דולר (2%). _x000d__x000a_במקביל נרשמו השקעות נטו בהיקף של כ-28 מיליארד דולר (4%), שקיזזו בחלקן את הירידה ביתרת הנכסים._x000d__x000a_"/>
    </ext>
  </extLst>
</table>
</file>

<file path=xl/tables/table8.xml><?xml version="1.0" encoding="utf-8"?>
<table xmlns="http://schemas.openxmlformats.org/spreadsheetml/2006/main" id="20" name="Table3" displayName="Table3" ref="A1:L4" totalsRowShown="0" headerRowDxfId="135" dataDxfId="133" headerRowBorderDxfId="134" tableBorderDxfId="132" totalsRowBorderDxfId="131" headerRowCellStyle="Normal 3">
  <tableColumns count="12">
    <tableColumn id="1" name="Net resident external investments for the portfolio, by instrument" dataDxfId="130"/>
    <tableColumn id="4" name="2015" dataDxfId="129"/>
    <tableColumn id="5" name="2016" dataDxfId="128"/>
    <tableColumn id="6" name="2017" dataDxfId="127"/>
    <tableColumn id="7" name="2018" dataDxfId="126"/>
    <tableColumn id="8" name="2019" dataDxfId="125"/>
    <tableColumn id="9" name="2020" dataDxfId="124"/>
    <tableColumn id="10" name="2021" dataDxfId="123"/>
    <tableColumn id="11" name="2022" dataDxfId="122"/>
    <tableColumn id="12" name="2023" dataDxfId="121"/>
    <tableColumn id="13" name="2024" dataDxfId="120"/>
    <tableColumn id="14" name="2025" dataDxfId="119"/>
  </tableColumns>
  <tableStyleInfo name="TableStyleMedium2" showFirstColumn="0" showLastColumn="0" showRowStripes="1" showColumnStripes="0"/>
  <extLst>
    <ext xmlns:x14="http://schemas.microsoft.com/office/spreadsheetml/2009/9/main" uri="{504A1905-F514-4f6f-8877-14C23A59335A}">
      <x14:table altText="יתרת ההשקעות בתיק ניירות הערך למסחר של תושבי ישראל בחו&quot;ל, לפי מכשירים. מליוני דולרים." altTextSummary="עיקר ירידת המחירים נרשמה בתיק ניירות הערך למסחר של תושבי ישראל בחו&quot;ל. _x000d__x000a_יתרת ההשקעות בתיק ניירות הערך למסחר של תושבי ישראל בחו&quot;ל ירדה במהלך שנת 2022 ב-52 מיליארד דולר (20%) ועמדה בסוף השנה על 202 מיליארד דולר._x000d__x000a_יתרת האחזקות במניות ירדה במהלך השנה על רקע ירידות מחירים בשוקי המניות ב-49 מיליארד דולר (28%). בנוסף נרשמו מימושים נטו של תושבי ישראל במניות זרות בהיקף של כ-6 מיליארד דולר (3%)._x000d__x000a_במקביל נרשמה ירידה ביתרת האחזקות באג&quot;ח בהיקף של כ-3 מיליארד דולר (3%) שמשקפת ירידה במחירים של מכשירי החוב הסחירים הזרים שמוחזקים בידי ישראלים._x000d__x000a_"/>
    </ext>
  </extLst>
</table>
</file>

<file path=xl/tables/table9.xml><?xml version="1.0" encoding="utf-8"?>
<table xmlns="http://schemas.openxmlformats.org/spreadsheetml/2006/main" id="4" name="Table4" displayName="Table4" ref="A1:L6" totalsRowShown="0" headerRowDxfId="118" dataDxfId="117" tableBorderDxfId="116" dataCellStyle="Normal 3">
  <tableColumns count="12">
    <tableColumn id="1" name="Resident portfolio investment in foreign equities" dataDxfId="115" dataCellStyle="Normal 3"/>
    <tableColumn id="2" name="2015" dataDxfId="114" dataCellStyle="Normal 3"/>
    <tableColumn id="3" name="2016" dataDxfId="113" dataCellStyle="Normal 3"/>
    <tableColumn id="4" name="2017" dataDxfId="112" dataCellStyle="Normal 3"/>
    <tableColumn id="5" name="2018" dataDxfId="111" dataCellStyle="Normal 3"/>
    <tableColumn id="6" name="2019" dataDxfId="110" dataCellStyle="Normal 3"/>
    <tableColumn id="7" name="2020" dataDxfId="109" dataCellStyle="Normal 3"/>
    <tableColumn id="8" name="2021" dataDxfId="108" dataCellStyle="Normal 3"/>
    <tableColumn id="9" name="2022" dataDxfId="107" dataCellStyle="Normal 3"/>
    <tableColumn id="10" name="2023" dataDxfId="106" dataCellStyle="Normal 3"/>
    <tableColumn id="11" name="2024" dataDxfId="105" dataCellStyle="Normal 3"/>
    <tableColumn id="12" name="2025" dataDxfId="104" dataCellStyle="Normal 3"/>
  </tableColumns>
  <tableStyleInfo name="TableStyleMedium2" showFirstColumn="0" showLastColumn="0" showRowStripes="1" showColumnStripes="0"/>
  <extLst>
    <ext xmlns:x14="http://schemas.microsoft.com/office/spreadsheetml/2009/9/main" uri="{504A1905-F514-4f6f-8877-14C23A59335A}">
      <x14:table altText="השקעות נטו בתיק ניירות הערך למסחר של תושבי ישראל בחו&quot;ל, לפי מגזר. מיליוני דולר." altTextSummary="בשנת 2022 ביצעו תושבי ישראל מימוש נטו של ניירות ערך למסחר בחו&quot;ל ובעיקרן מניות בחו&quot;ל שמומשו על ידי הגופים המוסדיים._x000d__x000a__x000d__x000a_תושבי ישראל ביצעו מימוש נטו של מניות זרות במהלך השנה, שעיקרו בוצע על ידי הגופים המוסדיים. _x000d__x000a__x000d__x000a_במקביל נרשמו רכישות אג&quot;ח זרות בהיקף של כ-4 מיליארד דולר. עיקר ההשקעות באג&quot;ח בוצעו על ידי המגזר העסקי."/>
    </ext>
  </extLst>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vml"/><Relationship Id="rId1" Type="http://schemas.openxmlformats.org/officeDocument/2006/relationships/printerSettings" Target="../printerSettings/printerSettings27.bin"/><Relationship Id="rId4" Type="http://schemas.openxmlformats.org/officeDocument/2006/relationships/comments" Target="../comments1.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M23"/>
  <sheetViews>
    <sheetView zoomScaleNormal="100" workbookViewId="0">
      <selection activeCell="C1" sqref="C1"/>
    </sheetView>
  </sheetViews>
  <sheetFormatPr defaultColWidth="9.125" defaultRowHeight="14.25"/>
  <cols>
    <col min="1" max="1" width="14.875" style="1" customWidth="1"/>
    <col min="2" max="2" width="17.125" style="1" customWidth="1"/>
    <col min="3" max="3" width="33.25" style="1" customWidth="1"/>
    <col min="4" max="4" width="16.875" style="1" customWidth="1"/>
    <col min="5" max="5" width="19.125" style="1" customWidth="1"/>
    <col min="6" max="6" width="24.375" style="1" customWidth="1"/>
    <col min="7" max="16384" width="9.125" style="1"/>
  </cols>
  <sheetData>
    <row r="1" spans="1:13" ht="15">
      <c r="A1" s="247" t="s">
        <v>28</v>
      </c>
      <c r="B1" s="81" t="s">
        <v>72</v>
      </c>
      <c r="C1" s="81" t="s">
        <v>71</v>
      </c>
      <c r="D1" s="81" t="s">
        <v>70</v>
      </c>
      <c r="E1" s="81" t="s">
        <v>74</v>
      </c>
      <c r="F1" s="88" t="s">
        <v>73</v>
      </c>
    </row>
    <row r="2" spans="1:13">
      <c r="A2" s="86">
        <v>2013</v>
      </c>
      <c r="B2" s="10">
        <v>86531</v>
      </c>
      <c r="C2" s="10">
        <v>99799.021999999997</v>
      </c>
      <c r="D2" s="22">
        <v>62166.760999999999</v>
      </c>
      <c r="E2" s="10">
        <v>29.993538000000001</v>
      </c>
      <c r="F2" s="87">
        <v>248496.783</v>
      </c>
      <c r="G2" s="13"/>
    </row>
    <row r="3" spans="1:13">
      <c r="A3" s="86">
        <v>2014</v>
      </c>
      <c r="B3" s="10">
        <v>89619.733999999997</v>
      </c>
      <c r="C3" s="10">
        <v>122339.712</v>
      </c>
      <c r="D3" s="22">
        <v>55093.601000000002</v>
      </c>
      <c r="E3" s="10">
        <v>18.825114999999997</v>
      </c>
      <c r="F3" s="87">
        <v>267053.04700000002</v>
      </c>
      <c r="G3" s="13"/>
    </row>
    <row r="4" spans="1:13">
      <c r="A4" s="86">
        <v>2015</v>
      </c>
      <c r="B4" s="10">
        <v>99312.692999999999</v>
      </c>
      <c r="C4" s="10">
        <v>131424.704</v>
      </c>
      <c r="D4" s="10">
        <v>48957.737000000001</v>
      </c>
      <c r="E4" s="10">
        <v>15.688400000000001</v>
      </c>
      <c r="F4" s="10">
        <v>279695.13400000002</v>
      </c>
      <c r="G4" s="13"/>
    </row>
    <row r="5" spans="1:13">
      <c r="A5" s="86">
        <v>2016</v>
      </c>
      <c r="B5" s="10">
        <v>107482.834</v>
      </c>
      <c r="C5" s="10">
        <v>110894.583</v>
      </c>
      <c r="D5" s="10">
        <v>51422.544000000002</v>
      </c>
      <c r="E5" s="10">
        <v>-6.5758489999999981</v>
      </c>
      <c r="F5" s="10">
        <v>269799.96100000001</v>
      </c>
      <c r="G5" s="13"/>
    </row>
    <row r="6" spans="1:13">
      <c r="A6" s="86">
        <v>2017</v>
      </c>
      <c r="B6" s="10">
        <v>127160.66099999999</v>
      </c>
      <c r="C6" s="10">
        <v>112188.247</v>
      </c>
      <c r="D6" s="10">
        <v>49688.684000000001</v>
      </c>
      <c r="E6" s="10">
        <v>20.317096000000003</v>
      </c>
      <c r="F6" s="10">
        <v>289037.592</v>
      </c>
      <c r="G6" s="13"/>
    </row>
    <row r="7" spans="1:13">
      <c r="A7" s="86">
        <v>2018</v>
      </c>
      <c r="B7" s="10">
        <v>143970.89199999999</v>
      </c>
      <c r="C7" s="10">
        <v>108951.216</v>
      </c>
      <c r="D7" s="10">
        <v>49379.105000000003</v>
      </c>
      <c r="E7" s="10">
        <v>15.680460999999999</v>
      </c>
      <c r="F7" s="10">
        <v>302301.21299999999</v>
      </c>
      <c r="G7" s="13"/>
    </row>
    <row r="8" spans="1:13">
      <c r="A8" s="86">
        <v>2019</v>
      </c>
      <c r="B8" s="10">
        <v>161396.55900000001</v>
      </c>
      <c r="C8" s="10">
        <v>118311.522</v>
      </c>
      <c r="D8" s="10">
        <v>53589.834999999999</v>
      </c>
      <c r="E8" s="10">
        <v>36.435448999999998</v>
      </c>
      <c r="F8" s="10">
        <v>333297.91600000003</v>
      </c>
      <c r="G8" s="13"/>
    </row>
    <row r="9" spans="1:13">
      <c r="A9" s="86">
        <v>2020</v>
      </c>
      <c r="B9" s="10">
        <v>182629.48499999999</v>
      </c>
      <c r="C9" s="10">
        <v>172867.52299999999</v>
      </c>
      <c r="D9" s="10">
        <v>54788.038</v>
      </c>
      <c r="E9" s="10">
        <v>76.987129999999951</v>
      </c>
      <c r="F9" s="10">
        <v>410285.04599999997</v>
      </c>
      <c r="G9" s="13"/>
    </row>
    <row r="10" spans="1:13">
      <c r="A10" s="86">
        <v>2021</v>
      </c>
      <c r="B10" s="10">
        <v>221501.02499999999</v>
      </c>
      <c r="C10" s="10">
        <v>254463.39600000001</v>
      </c>
      <c r="D10" s="10">
        <v>63972.690999999999</v>
      </c>
      <c r="E10" s="10">
        <v>129.65206599999999</v>
      </c>
      <c r="F10" s="10">
        <v>539937.11199999996</v>
      </c>
      <c r="G10" s="13"/>
    </row>
    <row r="11" spans="1:13">
      <c r="A11" s="165">
        <v>2022</v>
      </c>
      <c r="B11" s="10">
        <v>229595</v>
      </c>
      <c r="C11" s="10">
        <v>181308.796</v>
      </c>
      <c r="D11" s="10">
        <v>59914.1</v>
      </c>
      <c r="E11" s="10">
        <v>-69.119215999999952</v>
      </c>
      <c r="F11" s="10">
        <v>470817.89600000001</v>
      </c>
      <c r="G11" s="13"/>
    </row>
    <row r="12" spans="1:13">
      <c r="A12" s="165">
        <v>2023</v>
      </c>
      <c r="B12" s="10">
        <v>243832</v>
      </c>
      <c r="C12" s="10">
        <v>182287</v>
      </c>
      <c r="D12" s="10">
        <v>62676</v>
      </c>
      <c r="E12" s="78">
        <f t="shared" ref="E12:E13" si="0">(F12-F11)/1000</f>
        <v>17.977103999999994</v>
      </c>
      <c r="F12" s="10">
        <v>488795</v>
      </c>
      <c r="G12" s="13"/>
      <c r="J12" s="23"/>
      <c r="K12" s="24"/>
      <c r="L12" s="24"/>
      <c r="M12" s="23"/>
    </row>
    <row r="13" spans="1:13">
      <c r="A13" s="86">
        <v>2024</v>
      </c>
      <c r="B13" s="10">
        <v>265340</v>
      </c>
      <c r="C13" s="10">
        <v>219049</v>
      </c>
      <c r="D13" s="10">
        <v>70211.803</v>
      </c>
      <c r="E13" s="78">
        <f t="shared" si="0"/>
        <v>65.805999999999997</v>
      </c>
      <c r="F13" s="10">
        <v>554601</v>
      </c>
    </row>
    <row r="14" spans="1:13">
      <c r="A14" s="86">
        <v>2025</v>
      </c>
      <c r="B14" s="147">
        <v>298653.94400000002</v>
      </c>
      <c r="C14" s="147">
        <v>276823.83500000002</v>
      </c>
      <c r="D14" s="148">
        <v>76180.834000000003</v>
      </c>
      <c r="E14" s="78">
        <v>97.057613000000018</v>
      </c>
      <c r="F14" s="10">
        <v>651658.61300000001</v>
      </c>
    </row>
    <row r="15" spans="1:13">
      <c r="B15" s="3"/>
      <c r="C15" s="3"/>
      <c r="D15" s="3"/>
      <c r="E15" s="3"/>
      <c r="F15" s="3"/>
    </row>
    <row r="16" spans="1:13">
      <c r="A16" s="68" t="s">
        <v>75</v>
      </c>
      <c r="C16" s="2"/>
      <c r="D16" s="2"/>
      <c r="E16" s="2"/>
      <c r="F16" s="2"/>
    </row>
    <row r="17" spans="2:6">
      <c r="B17" s="3"/>
      <c r="C17" s="3"/>
      <c r="D17" s="3"/>
      <c r="E17" s="3"/>
      <c r="F17" s="3"/>
    </row>
    <row r="18" spans="2:6">
      <c r="B18" s="2"/>
      <c r="C18" s="2"/>
      <c r="D18" s="2"/>
      <c r="E18" s="2"/>
      <c r="F18" s="2"/>
    </row>
    <row r="19" spans="2:6">
      <c r="B19" s="3"/>
      <c r="C19" s="3"/>
      <c r="D19" s="3"/>
      <c r="F19" s="3"/>
    </row>
    <row r="20" spans="2:6">
      <c r="B20" s="3"/>
      <c r="C20" s="3"/>
      <c r="D20" s="3"/>
      <c r="F20" s="3"/>
    </row>
    <row r="21" spans="2:6">
      <c r="B21" s="3"/>
      <c r="C21" s="3"/>
      <c r="D21" s="3"/>
      <c r="F21" s="3"/>
    </row>
    <row r="22" spans="2:6">
      <c r="B22" s="3"/>
      <c r="C22" s="3"/>
      <c r="D22" s="3"/>
      <c r="F22" s="3"/>
    </row>
    <row r="23" spans="2:6">
      <c r="B23" s="3"/>
      <c r="C23" s="3"/>
      <c r="D23" s="3"/>
      <c r="F23" s="3"/>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0"/>
  <dimension ref="A1:A19"/>
  <sheetViews>
    <sheetView zoomScaleNormal="100" workbookViewId="0">
      <selection activeCell="F20" sqref="F20"/>
    </sheetView>
  </sheetViews>
  <sheetFormatPr defaultColWidth="9" defaultRowHeight="14.25"/>
  <cols>
    <col min="1" max="16384" width="9" style="1"/>
  </cols>
  <sheetData>
    <row r="1" spans="1:1" ht="15">
      <c r="A1" s="158" t="s">
        <v>39</v>
      </c>
    </row>
    <row r="2" spans="1:1">
      <c r="A2" s="1" t="s">
        <v>30</v>
      </c>
    </row>
    <row r="16" spans="1:1">
      <c r="A16" s="68"/>
    </row>
    <row r="17" spans="1:1">
      <c r="A17" s="9"/>
    </row>
    <row r="19" spans="1:1">
      <c r="A19" s="1" t="s">
        <v>31</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1"/>
  <dimension ref="A1:M21"/>
  <sheetViews>
    <sheetView zoomScaleNormal="100" workbookViewId="0">
      <selection activeCell="A9" sqref="A9"/>
    </sheetView>
  </sheetViews>
  <sheetFormatPr defaultColWidth="9.125" defaultRowHeight="14.25"/>
  <cols>
    <col min="1" max="1" width="61.75" style="1" customWidth="1"/>
    <col min="2" max="3" width="9" style="1" bestFit="1" customWidth="1"/>
    <col min="4" max="4" width="9.125" style="1"/>
    <col min="5" max="5" width="11.375" style="1" bestFit="1" customWidth="1"/>
    <col min="6" max="10" width="9.125" style="1"/>
    <col min="11" max="11" width="11.25" style="1" bestFit="1" customWidth="1"/>
    <col min="12" max="16384" width="9.125" style="1"/>
  </cols>
  <sheetData>
    <row r="1" spans="1:13" ht="15">
      <c r="A1" s="15" t="s">
        <v>40</v>
      </c>
      <c r="B1" s="121">
        <v>2016</v>
      </c>
      <c r="C1" s="120">
        <v>2017</v>
      </c>
      <c r="D1" s="121">
        <v>2018</v>
      </c>
      <c r="E1" s="121">
        <v>2019</v>
      </c>
      <c r="F1" s="121">
        <v>2020</v>
      </c>
      <c r="G1" s="121">
        <v>2021</v>
      </c>
      <c r="H1" s="121">
        <v>2022</v>
      </c>
      <c r="I1" s="121">
        <v>2023</v>
      </c>
      <c r="J1" s="121">
        <v>2024</v>
      </c>
      <c r="K1" s="121">
        <v>2025</v>
      </c>
    </row>
    <row r="2" spans="1:13" ht="15">
      <c r="A2" s="120" t="s">
        <v>191</v>
      </c>
      <c r="B2" s="25">
        <v>3722</v>
      </c>
      <c r="C2" s="25">
        <v>-758</v>
      </c>
      <c r="D2" s="25">
        <v>-5893.4129999999996</v>
      </c>
      <c r="E2" s="25">
        <v>344.53300000000013</v>
      </c>
      <c r="F2" s="25">
        <v>14576.859</v>
      </c>
      <c r="G2" s="25">
        <v>8529.9039999999986</v>
      </c>
      <c r="H2" s="25">
        <v>-5593.3509999999997</v>
      </c>
      <c r="I2" s="25">
        <v>2902</v>
      </c>
      <c r="J2" s="25">
        <v>4969</v>
      </c>
      <c r="K2" s="25">
        <v>3206.9209999999994</v>
      </c>
      <c r="M2" s="135"/>
    </row>
    <row r="3" spans="1:13" ht="15">
      <c r="A3" s="120" t="s">
        <v>190</v>
      </c>
      <c r="B3" s="25">
        <v>-751</v>
      </c>
      <c r="C3" s="25">
        <v>2706</v>
      </c>
      <c r="D3" s="25">
        <v>2802.0209999999997</v>
      </c>
      <c r="E3" s="25">
        <v>-370.48</v>
      </c>
      <c r="F3" s="25">
        <v>4309.5950000000003</v>
      </c>
      <c r="G3" s="25">
        <v>21946.277999999998</v>
      </c>
      <c r="H3" s="25">
        <v>9852.8909999999996</v>
      </c>
      <c r="I3" s="25">
        <v>-14641</v>
      </c>
      <c r="J3" s="25">
        <v>-3048</v>
      </c>
      <c r="K3" s="25">
        <v>7729.2699999999995</v>
      </c>
    </row>
    <row r="5" spans="1:13" ht="15">
      <c r="B5" s="121" t="s">
        <v>23</v>
      </c>
      <c r="C5" s="121" t="s">
        <v>24</v>
      </c>
      <c r="D5" s="121" t="s">
        <v>25</v>
      </c>
      <c r="E5" s="121" t="s">
        <v>26</v>
      </c>
    </row>
    <row r="6" spans="1:13" ht="15">
      <c r="A6" s="120" t="s">
        <v>191</v>
      </c>
      <c r="B6" s="25">
        <v>3002</v>
      </c>
      <c r="C6" s="25">
        <v>-281</v>
      </c>
      <c r="D6" s="25">
        <v>-53.241000000000327</v>
      </c>
      <c r="E6" s="25">
        <v>539.46399999999994</v>
      </c>
    </row>
    <row r="7" spans="1:13" ht="15">
      <c r="A7" s="120" t="s">
        <v>190</v>
      </c>
      <c r="B7" s="25">
        <v>3884</v>
      </c>
      <c r="C7" s="25">
        <v>3038</v>
      </c>
      <c r="D7" s="25">
        <v>-1622.3889999999997</v>
      </c>
      <c r="E7" s="25">
        <v>2428.3490000000002</v>
      </c>
    </row>
    <row r="11" spans="1:13" ht="15">
      <c r="B11" s="121" t="s">
        <v>23</v>
      </c>
      <c r="C11" s="121" t="s">
        <v>24</v>
      </c>
      <c r="D11" s="121" t="s">
        <v>25</v>
      </c>
      <c r="E11" s="121" t="s">
        <v>26</v>
      </c>
    </row>
    <row r="12" spans="1:13" ht="15">
      <c r="A12" s="120" t="s">
        <v>191</v>
      </c>
      <c r="B12" s="25">
        <v>3002</v>
      </c>
      <c r="C12" s="25">
        <v>-281</v>
      </c>
      <c r="D12" s="25">
        <v>-53.241000000000327</v>
      </c>
      <c r="E12" s="25">
        <v>539.46399999999994</v>
      </c>
    </row>
    <row r="13" spans="1:13" ht="15">
      <c r="A13" s="120" t="s">
        <v>190</v>
      </c>
      <c r="B13" s="25">
        <v>3884</v>
      </c>
      <c r="C13" s="25">
        <v>3038</v>
      </c>
      <c r="D13" s="25">
        <v>-1622.3889999999997</v>
      </c>
      <c r="E13" s="25">
        <v>2428.3490000000002</v>
      </c>
    </row>
    <row r="21" spans="6:7">
      <c r="F21" s="3"/>
      <c r="G21" s="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dimension ref="A1:I19"/>
  <sheetViews>
    <sheetView zoomScale="110" zoomScaleNormal="110" workbookViewId="0">
      <selection activeCell="G29" sqref="G29"/>
    </sheetView>
  </sheetViews>
  <sheetFormatPr defaultColWidth="9.125" defaultRowHeight="14.25"/>
  <cols>
    <col min="1" max="1" width="11" style="1" customWidth="1"/>
    <col min="2" max="16384" width="9.125" style="1"/>
  </cols>
  <sheetData>
    <row r="1" spans="1:9" ht="15">
      <c r="A1" s="158" t="s">
        <v>41</v>
      </c>
      <c r="I1" s="16"/>
    </row>
    <row r="2" spans="1:9">
      <c r="A2" s="1" t="s">
        <v>30</v>
      </c>
    </row>
    <row r="18" spans="1:1">
      <c r="A18" s="9"/>
    </row>
    <row r="19" spans="1:1">
      <c r="A19" s="9" t="s">
        <v>31</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dimension ref="A1:B7"/>
  <sheetViews>
    <sheetView zoomScaleNormal="100" workbookViewId="0">
      <selection activeCell="I23" sqref="I23"/>
    </sheetView>
  </sheetViews>
  <sheetFormatPr defaultColWidth="9.125" defaultRowHeight="14.25"/>
  <cols>
    <col min="1" max="1" width="30.625" style="1" bestFit="1" customWidth="1"/>
    <col min="2" max="16384" width="9.125" style="1"/>
  </cols>
  <sheetData>
    <row r="1" spans="1:2" ht="30">
      <c r="A1" s="248" t="s">
        <v>42</v>
      </c>
      <c r="B1" s="121" t="s">
        <v>27</v>
      </c>
    </row>
    <row r="2" spans="1:2">
      <c r="A2" s="93" t="s">
        <v>96</v>
      </c>
      <c r="B2" s="237">
        <v>1039.857</v>
      </c>
    </row>
    <row r="3" spans="1:2">
      <c r="A3" s="93" t="s">
        <v>97</v>
      </c>
      <c r="B3" s="237">
        <v>-1929.4570000000001</v>
      </c>
    </row>
    <row r="4" spans="1:2">
      <c r="A4" s="93" t="s">
        <v>95</v>
      </c>
      <c r="B4" s="237">
        <v>-578.27200000000005</v>
      </c>
    </row>
    <row r="5" spans="1:2">
      <c r="A5" s="96" t="s">
        <v>98</v>
      </c>
      <c r="B5" s="238">
        <v>3288</v>
      </c>
    </row>
    <row r="7" spans="1:2">
      <c r="A7" s="68"/>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dimension ref="A1:A19"/>
  <sheetViews>
    <sheetView zoomScaleNormal="100" workbookViewId="0">
      <selection activeCell="F19" sqref="F19"/>
    </sheetView>
  </sheetViews>
  <sheetFormatPr defaultColWidth="9" defaultRowHeight="14.25"/>
  <cols>
    <col min="1" max="16384" width="9" style="1"/>
  </cols>
  <sheetData>
    <row r="1" spans="1:1" ht="15">
      <c r="A1" s="158" t="s">
        <v>43</v>
      </c>
    </row>
    <row r="2" spans="1:1">
      <c r="A2" s="14" t="s">
        <v>44</v>
      </c>
    </row>
    <row r="15" spans="1:1">
      <c r="A15" s="9"/>
    </row>
    <row r="16" spans="1:1">
      <c r="A16" s="68"/>
    </row>
    <row r="19" spans="1:1">
      <c r="A19" s="1" t="s">
        <v>31</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5"/>
  <dimension ref="A1:O21"/>
  <sheetViews>
    <sheetView zoomScaleNormal="100" workbookViewId="0">
      <pane xSplit="1" ySplit="1" topLeftCell="B2" activePane="bottomRight" state="frozen"/>
      <selection pane="topRight" activeCell="B1" sqref="B1"/>
      <selection pane="bottomLeft" activeCell="A2" sqref="A2"/>
      <selection pane="bottomRight" activeCell="K30" sqref="K30"/>
    </sheetView>
  </sheetViews>
  <sheetFormatPr defaultColWidth="9.125" defaultRowHeight="14.25"/>
  <cols>
    <col min="1" max="1" width="30.375" style="1" bestFit="1" customWidth="1"/>
    <col min="2" max="8" width="9.125" style="1"/>
    <col min="9" max="9" width="9" style="1"/>
    <col min="10" max="10" width="9.125" style="1"/>
    <col min="11" max="11" width="9.375" style="1" bestFit="1" customWidth="1"/>
    <col min="12" max="16384" width="9.125" style="1"/>
  </cols>
  <sheetData>
    <row r="1" spans="1:15" ht="15">
      <c r="A1" s="249" t="s">
        <v>45</v>
      </c>
      <c r="B1" s="70" t="s">
        <v>2</v>
      </c>
      <c r="C1" s="70" t="s">
        <v>3</v>
      </c>
      <c r="D1" s="226" t="s">
        <v>7</v>
      </c>
      <c r="E1" s="226" t="s">
        <v>4</v>
      </c>
      <c r="F1" s="226" t="s">
        <v>8</v>
      </c>
      <c r="G1" s="226" t="s">
        <v>15</v>
      </c>
      <c r="H1" s="226" t="s">
        <v>16</v>
      </c>
      <c r="I1" s="226" t="s">
        <v>14</v>
      </c>
      <c r="J1" s="226" t="s">
        <v>21</v>
      </c>
      <c r="K1" s="226" t="s">
        <v>22</v>
      </c>
      <c r="L1" s="226" t="s">
        <v>27</v>
      </c>
      <c r="M1" s="4"/>
      <c r="N1" s="4"/>
      <c r="O1" s="4"/>
    </row>
    <row r="2" spans="1:15">
      <c r="A2" s="71" t="s">
        <v>101</v>
      </c>
      <c r="B2" s="18">
        <v>347979.58899999998</v>
      </c>
      <c r="C2" s="18">
        <v>375325.36099999998</v>
      </c>
      <c r="D2" s="224">
        <v>433480.31900000002</v>
      </c>
      <c r="E2" s="224">
        <v>438398.26500000001</v>
      </c>
      <c r="F2" s="224">
        <v>490809.68900000001</v>
      </c>
      <c r="G2" s="224">
        <v>595065.69799999997</v>
      </c>
      <c r="H2" s="224">
        <v>694398.22400000005</v>
      </c>
      <c r="I2" s="228">
        <v>631775.96299999999</v>
      </c>
      <c r="J2" s="224">
        <v>708771.03399999999</v>
      </c>
      <c r="K2" s="224">
        <v>785075.397</v>
      </c>
      <c r="L2" s="224">
        <v>914894.30099999998</v>
      </c>
      <c r="M2" s="4"/>
      <c r="N2" s="4"/>
      <c r="O2" s="4"/>
    </row>
    <row r="3" spans="1:15">
      <c r="A3" s="71" t="s">
        <v>102</v>
      </c>
      <c r="B3" s="18">
        <v>84695.311000000002</v>
      </c>
      <c r="C3" s="18">
        <v>94632.854000000007</v>
      </c>
      <c r="D3" s="223">
        <v>101540.18</v>
      </c>
      <c r="E3" s="223">
        <v>104878.863</v>
      </c>
      <c r="F3" s="223">
        <v>105096.584</v>
      </c>
      <c r="G3" s="223">
        <v>100539.469</v>
      </c>
      <c r="H3" s="223">
        <v>99382.016000000003</v>
      </c>
      <c r="I3" s="227">
        <v>102062.56</v>
      </c>
      <c r="J3" s="223">
        <v>106120.053</v>
      </c>
      <c r="K3" s="223">
        <v>113694.97100000001</v>
      </c>
      <c r="L3" s="223">
        <v>126365.242</v>
      </c>
      <c r="M3" s="4"/>
      <c r="N3" s="4"/>
      <c r="O3" s="4"/>
    </row>
    <row r="4" spans="1:15">
      <c r="A4" s="71" t="s">
        <v>100</v>
      </c>
      <c r="B4" s="18">
        <v>114080.897</v>
      </c>
      <c r="C4" s="18">
        <v>119148.01</v>
      </c>
      <c r="D4" s="223">
        <v>142990.21</v>
      </c>
      <c r="E4" s="223">
        <v>141704.212</v>
      </c>
      <c r="F4" s="223">
        <v>171245.432</v>
      </c>
      <c r="G4" s="223">
        <v>217815.69899999999</v>
      </c>
      <c r="H4" s="223">
        <v>254010.73300000001</v>
      </c>
      <c r="I4" s="227">
        <v>202545.889</v>
      </c>
      <c r="J4" s="223">
        <v>237058.253</v>
      </c>
      <c r="K4" s="223">
        <v>285395.87099999998</v>
      </c>
      <c r="L4" s="223">
        <v>353375.70699999999</v>
      </c>
      <c r="M4" s="4"/>
      <c r="N4" s="4"/>
      <c r="O4" s="4"/>
    </row>
    <row r="5" spans="1:15">
      <c r="A5" s="71" t="s">
        <v>103</v>
      </c>
      <c r="B5" s="18">
        <v>58628.597000000002</v>
      </c>
      <c r="C5" s="18">
        <v>63097.726000000002</v>
      </c>
      <c r="D5" s="223">
        <v>75938.436000000002</v>
      </c>
      <c r="E5" s="223">
        <v>76535.740999999995</v>
      </c>
      <c r="F5" s="223">
        <v>88453.471000000005</v>
      </c>
      <c r="G5" s="223">
        <f t="shared" ref="G5:K5" si="0">G8+G9</f>
        <v>103413.477</v>
      </c>
      <c r="H5" s="223">
        <f t="shared" si="0"/>
        <v>128012.99400000001</v>
      </c>
      <c r="I5" s="227">
        <f t="shared" si="0"/>
        <v>132949.59299999999</v>
      </c>
      <c r="J5" s="223">
        <f t="shared" si="0"/>
        <v>160898.77499999999</v>
      </c>
      <c r="K5" s="223">
        <f t="shared" si="0"/>
        <v>171414.53100000002</v>
      </c>
      <c r="L5" s="223">
        <v>205645.008</v>
      </c>
      <c r="M5" s="4"/>
      <c r="N5" s="4"/>
      <c r="O5" s="4"/>
    </row>
    <row r="6" spans="1:15">
      <c r="A6" s="71" t="s">
        <v>99</v>
      </c>
      <c r="B6" s="18">
        <v>90574.784</v>
      </c>
      <c r="C6" s="18">
        <v>98446.770999999993</v>
      </c>
      <c r="D6" s="223">
        <v>113011.493</v>
      </c>
      <c r="E6" s="223">
        <v>115279.44899999999</v>
      </c>
      <c r="F6" s="223">
        <v>126014.202</v>
      </c>
      <c r="G6" s="223">
        <v>173297.05300000001</v>
      </c>
      <c r="H6" s="223">
        <v>212992.481</v>
      </c>
      <c r="I6" s="227">
        <v>194217.921</v>
      </c>
      <c r="J6" s="223">
        <v>204693.95300000001</v>
      </c>
      <c r="K6" s="223">
        <v>214570.024</v>
      </c>
      <c r="L6" s="223">
        <v>229508.34400000001</v>
      </c>
      <c r="M6" s="4"/>
      <c r="N6" s="4"/>
      <c r="O6" s="4"/>
    </row>
    <row r="7" spans="1:15">
      <c r="A7" s="71" t="s">
        <v>104</v>
      </c>
      <c r="B7" s="18" t="e">
        <f>(1/1000)*(B2-#REF!)</f>
        <v>#REF!</v>
      </c>
      <c r="C7" s="18">
        <f t="shared" ref="C7:I7" si="1">(1/1000)*(C2-B2)</f>
        <v>27.345771999999997</v>
      </c>
      <c r="D7" s="223">
        <f t="shared" si="1"/>
        <v>58.154958000000043</v>
      </c>
      <c r="E7" s="223">
        <f t="shared" si="1"/>
        <v>4.9179459999999962</v>
      </c>
      <c r="F7" s="223">
        <f t="shared" si="1"/>
        <v>52.411423999999997</v>
      </c>
      <c r="G7" s="223">
        <f t="shared" si="1"/>
        <v>104.25600899999996</v>
      </c>
      <c r="H7" s="223">
        <f t="shared" si="1"/>
        <v>99.332526000000072</v>
      </c>
      <c r="I7" s="227">
        <f t="shared" si="1"/>
        <v>-62.622261000000059</v>
      </c>
      <c r="J7" s="223">
        <v>66.385000000000005</v>
      </c>
      <c r="K7" s="223">
        <f>(K2-J2)/1000</f>
        <v>76.304363000000009</v>
      </c>
      <c r="L7" s="223">
        <f>(L2-K2)/1000</f>
        <v>129.81890399999997</v>
      </c>
      <c r="M7" s="4"/>
      <c r="N7" s="4"/>
      <c r="O7" s="4"/>
    </row>
    <row r="8" spans="1:15">
      <c r="A8" s="71" t="s">
        <v>103</v>
      </c>
      <c r="B8" s="72">
        <v>59258.457000000002</v>
      </c>
      <c r="C8" s="72">
        <v>63662.906000000003</v>
      </c>
      <c r="D8" s="223">
        <v>76441.010999999999</v>
      </c>
      <c r="E8" s="223">
        <v>77897.604999999996</v>
      </c>
      <c r="F8" s="223">
        <v>88287.206000000006</v>
      </c>
      <c r="G8" s="223">
        <v>101978.024</v>
      </c>
      <c r="H8" s="223">
        <v>126298.60400000001</v>
      </c>
      <c r="I8" s="227">
        <v>136277.12299999999</v>
      </c>
      <c r="J8" s="223">
        <v>157924.807</v>
      </c>
      <c r="K8" s="223">
        <v>173747.67</v>
      </c>
      <c r="L8" s="223">
        <v>204070.54500000001</v>
      </c>
      <c r="M8" s="4"/>
      <c r="N8" s="4"/>
      <c r="O8" s="4"/>
    </row>
    <row r="9" spans="1:15">
      <c r="A9" s="73" t="s">
        <v>105</v>
      </c>
      <c r="B9" s="74">
        <v>-629.86</v>
      </c>
      <c r="C9" s="74">
        <v>-565.17999999999995</v>
      </c>
      <c r="D9" s="225">
        <v>-502.57499999999999</v>
      </c>
      <c r="E9" s="225">
        <v>-1361.864</v>
      </c>
      <c r="F9" s="225">
        <v>166.26499999999999</v>
      </c>
      <c r="G9" s="225">
        <v>1435.453</v>
      </c>
      <c r="H9" s="225">
        <v>1714.39</v>
      </c>
      <c r="I9" s="229">
        <v>-3327.53</v>
      </c>
      <c r="J9" s="225">
        <v>2973.9679999999998</v>
      </c>
      <c r="K9" s="225">
        <v>-2333.1390000000001</v>
      </c>
      <c r="L9" s="225">
        <v>1574.463</v>
      </c>
      <c r="M9" s="4"/>
      <c r="N9" s="4"/>
      <c r="O9" s="4"/>
    </row>
    <row r="10" spans="1:15">
      <c r="A10" s="251" t="s">
        <v>106</v>
      </c>
      <c r="B10" s="252"/>
      <c r="C10" s="252"/>
      <c r="D10" s="252"/>
      <c r="E10" s="252"/>
      <c r="F10" s="252"/>
      <c r="G10" s="252"/>
      <c r="H10" s="252"/>
      <c r="I10" s="253"/>
      <c r="J10" s="252"/>
      <c r="K10" s="252"/>
      <c r="L10" s="252"/>
      <c r="M10" s="4"/>
      <c r="N10" s="4"/>
      <c r="O10" s="4"/>
    </row>
    <row r="11" spans="1:15" s="4" customFormat="1">
      <c r="A11" s="68"/>
    </row>
    <row r="12" spans="1:15" s="4" customFormat="1">
      <c r="N12" s="1"/>
    </row>
    <row r="13" spans="1:15" s="4" customFormat="1">
      <c r="N13" s="1"/>
    </row>
    <row r="14" spans="1:15" s="4" customFormat="1">
      <c r="G14" s="5"/>
      <c r="H14" s="6"/>
      <c r="I14" s="6"/>
      <c r="J14" s="6"/>
      <c r="N14" s="1"/>
    </row>
    <row r="15" spans="1:15" s="4" customFormat="1">
      <c r="N15" s="1"/>
    </row>
    <row r="16" spans="1:15" s="4" customFormat="1">
      <c r="N16" s="1"/>
    </row>
    <row r="17" s="4" customFormat="1"/>
    <row r="18" s="4" customFormat="1"/>
    <row r="19" s="4" customFormat="1"/>
    <row r="20" s="4" customFormat="1"/>
    <row r="21" s="4" customFormat="1"/>
  </sheetData>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6"/>
  <dimension ref="A1:I31"/>
  <sheetViews>
    <sheetView zoomScaleNormal="100" workbookViewId="0">
      <selection activeCell="O25" sqref="O25"/>
    </sheetView>
  </sheetViews>
  <sheetFormatPr defaultColWidth="9" defaultRowHeight="14.25"/>
  <cols>
    <col min="1" max="16384" width="9" style="1"/>
  </cols>
  <sheetData>
    <row r="1" spans="1:1" ht="15">
      <c r="A1" s="15" t="s">
        <v>46</v>
      </c>
    </row>
    <row r="2" spans="1:1">
      <c r="A2" s="14" t="s">
        <v>30</v>
      </c>
    </row>
    <row r="15" spans="1:1">
      <c r="A15" s="9"/>
    </row>
    <row r="16" spans="1:1">
      <c r="A16" s="68" t="s">
        <v>106</v>
      </c>
    </row>
    <row r="17" spans="1:9">
      <c r="A17" s="68"/>
    </row>
    <row r="19" spans="1:9">
      <c r="A19" s="1" t="s">
        <v>31</v>
      </c>
    </row>
    <row r="20" spans="1:9">
      <c r="D20" s="13"/>
    </row>
    <row r="21" spans="1:9">
      <c r="D21" s="13"/>
    </row>
    <row r="22" spans="1:9">
      <c r="D22" s="13"/>
    </row>
    <row r="23" spans="1:9">
      <c r="D23" s="13"/>
    </row>
    <row r="24" spans="1:9">
      <c r="D24" s="13"/>
    </row>
    <row r="31" spans="1:9" ht="15">
      <c r="I31" s="1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7"/>
  <dimension ref="A1:W12"/>
  <sheetViews>
    <sheetView zoomScaleNormal="100" workbookViewId="0">
      <pane xSplit="1" ySplit="1" topLeftCell="B2" activePane="bottomRight" state="frozen"/>
      <selection pane="topRight" activeCell="B1" sqref="B1"/>
      <selection pane="bottomLeft" activeCell="A2" sqref="A2"/>
      <selection pane="bottomRight" activeCell="O25" sqref="O25"/>
    </sheetView>
  </sheetViews>
  <sheetFormatPr defaultRowHeight="14.25"/>
  <cols>
    <col min="1" max="1" width="14.125" bestFit="1" customWidth="1"/>
    <col min="13" max="14" width="14" customWidth="1"/>
    <col min="16" max="16" width="11.875" bestFit="1" customWidth="1"/>
    <col min="23" max="23" width="10" bestFit="1" customWidth="1"/>
  </cols>
  <sheetData>
    <row r="1" spans="1:23" ht="15">
      <c r="A1" s="250" t="s">
        <v>47</v>
      </c>
      <c r="B1" s="199" t="s">
        <v>2</v>
      </c>
      <c r="C1" s="199" t="s">
        <v>3</v>
      </c>
      <c r="D1" s="199" t="s">
        <v>7</v>
      </c>
      <c r="E1" s="199" t="s">
        <v>4</v>
      </c>
      <c r="F1" s="199" t="s">
        <v>8</v>
      </c>
      <c r="G1" s="199" t="s">
        <v>15</v>
      </c>
      <c r="H1" s="199" t="s">
        <v>16</v>
      </c>
      <c r="I1" s="199" t="s">
        <v>14</v>
      </c>
      <c r="J1" s="199" t="s">
        <v>21</v>
      </c>
      <c r="K1" s="199" t="s">
        <v>22</v>
      </c>
      <c r="L1" s="234" t="s">
        <v>27</v>
      </c>
      <c r="M1" s="159"/>
      <c r="N1" s="159"/>
      <c r="O1" s="159"/>
    </row>
    <row r="2" spans="1:23">
      <c r="A2" s="11" t="s">
        <v>83</v>
      </c>
      <c r="B2" s="193">
        <v>23658.662</v>
      </c>
      <c r="C2" s="193">
        <v>27428.199000000001</v>
      </c>
      <c r="D2" s="193">
        <v>28375.493999999999</v>
      </c>
      <c r="E2" s="193">
        <v>19613.365000000002</v>
      </c>
      <c r="F2" s="193">
        <v>26270.43</v>
      </c>
      <c r="G2" s="193">
        <v>65192.438000000002</v>
      </c>
      <c r="H2" s="193">
        <v>77578.557000000001</v>
      </c>
      <c r="I2" s="196">
        <v>43057.875999999997</v>
      </c>
      <c r="J2" s="190">
        <v>28363.420999999998</v>
      </c>
      <c r="K2" s="190">
        <v>47320.978999999999</v>
      </c>
      <c r="L2" s="190">
        <v>56420.54</v>
      </c>
      <c r="M2" s="159"/>
      <c r="N2" s="159"/>
      <c r="O2" s="159"/>
      <c r="P2" s="156"/>
      <c r="W2" s="137"/>
    </row>
    <row r="3" spans="1:23">
      <c r="A3" s="11" t="s">
        <v>78</v>
      </c>
      <c r="B3" s="189">
        <v>-862.35400000000004</v>
      </c>
      <c r="C3" s="189">
        <v>5826.8249999999998</v>
      </c>
      <c r="D3" s="189">
        <v>18978.13</v>
      </c>
      <c r="E3" s="189">
        <v>-8992.9130000000005</v>
      </c>
      <c r="F3" s="189">
        <v>31120.391</v>
      </c>
      <c r="G3" s="189">
        <v>32807.021000000001</v>
      </c>
      <c r="H3" s="189">
        <v>33250.461000000003</v>
      </c>
      <c r="I3" s="195">
        <v>-76128.042000000001</v>
      </c>
      <c r="J3" s="190">
        <v>33131.593000000001</v>
      </c>
      <c r="K3" s="188">
        <v>39713.661999999997</v>
      </c>
      <c r="L3" s="188">
        <v>54933.608</v>
      </c>
      <c r="M3" s="159"/>
      <c r="N3" s="159"/>
      <c r="O3" s="159"/>
      <c r="P3" s="156"/>
    </row>
    <row r="4" spans="1:23">
      <c r="A4" s="11" t="s">
        <v>77</v>
      </c>
      <c r="B4" s="189">
        <v>-5824.6210000000001</v>
      </c>
      <c r="C4" s="189">
        <v>-2542.125</v>
      </c>
      <c r="D4" s="189">
        <v>9273.0069999999996</v>
      </c>
      <c r="E4" s="189">
        <v>-3856.6</v>
      </c>
      <c r="F4" s="189">
        <v>1487.9970000000001</v>
      </c>
      <c r="G4" s="189">
        <v>10642.536</v>
      </c>
      <c r="H4" s="189">
        <v>-6536.1970000000001</v>
      </c>
      <c r="I4" s="195">
        <v>-13223.962</v>
      </c>
      <c r="J4" s="190">
        <v>2913.0169999999998</v>
      </c>
      <c r="K4" s="188">
        <v>-7106.5209999999997</v>
      </c>
      <c r="L4" s="188">
        <v>18067</v>
      </c>
      <c r="M4" s="159"/>
      <c r="N4" s="159"/>
      <c r="O4" s="159"/>
      <c r="P4" s="131"/>
      <c r="W4" s="56"/>
    </row>
    <row r="5" spans="1:23">
      <c r="A5" s="11" t="s">
        <v>79</v>
      </c>
      <c r="B5" s="189">
        <v>-3710.7680000000073</v>
      </c>
      <c r="C5" s="189">
        <v>-3367.127000000004</v>
      </c>
      <c r="D5" s="189">
        <v>1528.3270000000448</v>
      </c>
      <c r="E5" s="189">
        <v>-1845.9060000000063</v>
      </c>
      <c r="F5" s="189">
        <v>-6467.3940000000039</v>
      </c>
      <c r="G5" s="189">
        <f t="shared" ref="G5:K5" si="0">G6-G4-G3-G2</f>
        <v>-4385.9860000000335</v>
      </c>
      <c r="H5" s="189">
        <f t="shared" si="0"/>
        <v>-4960.2949999999255</v>
      </c>
      <c r="I5" s="195">
        <f t="shared" si="0"/>
        <v>-16328.133000000053</v>
      </c>
      <c r="J5" s="190">
        <f t="shared" si="0"/>
        <v>12586.969000000008</v>
      </c>
      <c r="K5" s="188">
        <f t="shared" si="0"/>
        <v>-3624.1200000000026</v>
      </c>
      <c r="L5" s="188">
        <v>401.85199999999895</v>
      </c>
      <c r="M5" s="159"/>
      <c r="N5" s="159"/>
      <c r="O5" s="159"/>
      <c r="P5" s="131"/>
    </row>
    <row r="6" spans="1:23">
      <c r="A6" s="77" t="s">
        <v>107</v>
      </c>
      <c r="B6" s="194">
        <v>13260.918999999994</v>
      </c>
      <c r="C6" s="194">
        <v>27345.771999999997</v>
      </c>
      <c r="D6" s="194">
        <v>58154.958000000042</v>
      </c>
      <c r="E6" s="194">
        <v>4917.9459999999963</v>
      </c>
      <c r="F6" s="194">
        <v>52411.423999999999</v>
      </c>
      <c r="G6" s="194">
        <v>104256.00899999996</v>
      </c>
      <c r="H6" s="194">
        <v>99332.526000000071</v>
      </c>
      <c r="I6" s="197">
        <v>-62622.261000000057</v>
      </c>
      <c r="J6" s="200">
        <v>76995</v>
      </c>
      <c r="K6" s="191">
        <v>76304</v>
      </c>
      <c r="L6" s="191">
        <v>129823</v>
      </c>
      <c r="M6" s="159"/>
      <c r="N6" s="159"/>
      <c r="O6" s="159"/>
      <c r="P6" s="131"/>
      <c r="U6" s="57"/>
    </row>
    <row r="7" spans="1:23">
      <c r="A7" s="254" t="s">
        <v>108</v>
      </c>
      <c r="B7" s="78"/>
      <c r="C7" s="78"/>
      <c r="D7" s="78"/>
      <c r="E7" s="78"/>
      <c r="F7" s="78"/>
      <c r="G7" s="78"/>
      <c r="H7" s="78"/>
      <c r="I7" s="255"/>
      <c r="J7" s="256"/>
      <c r="K7" s="257"/>
      <c r="L7" s="257"/>
      <c r="M7" s="159"/>
      <c r="N7" s="159"/>
      <c r="O7" s="159"/>
    </row>
    <row r="8" spans="1:23">
      <c r="K8" s="162"/>
      <c r="M8" s="159"/>
      <c r="N8" s="159"/>
      <c r="O8" s="159"/>
    </row>
    <row r="12" spans="1:23" ht="15">
      <c r="P12" s="135"/>
    </row>
  </sheetData>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8"/>
  <dimension ref="A1:A19"/>
  <sheetViews>
    <sheetView zoomScaleNormal="100" workbookViewId="0">
      <selection activeCell="D18" sqref="D18"/>
    </sheetView>
  </sheetViews>
  <sheetFormatPr defaultRowHeight="14.25"/>
  <sheetData>
    <row r="1" spans="1:1" ht="15">
      <c r="A1" s="158" t="s">
        <v>48</v>
      </c>
    </row>
    <row r="2" spans="1:1">
      <c r="A2" s="14" t="s">
        <v>30</v>
      </c>
    </row>
    <row r="15" spans="1:1">
      <c r="A15" s="17"/>
    </row>
    <row r="16" spans="1:1">
      <c r="A16" s="68"/>
    </row>
    <row r="19" spans="1:1">
      <c r="A19" t="s">
        <v>31</v>
      </c>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9"/>
  <dimension ref="A1:I5"/>
  <sheetViews>
    <sheetView workbookViewId="0">
      <selection activeCell="E11" sqref="E11"/>
    </sheetView>
  </sheetViews>
  <sheetFormatPr defaultRowHeight="14.25"/>
  <cols>
    <col min="1" max="1" width="28.875" bestFit="1" customWidth="1"/>
  </cols>
  <sheetData>
    <row r="1" spans="1:9" ht="15">
      <c r="A1" s="11" t="s">
        <v>19</v>
      </c>
      <c r="B1" s="130">
        <v>2023</v>
      </c>
    </row>
    <row r="2" spans="1:9">
      <c r="A2" s="11" t="s">
        <v>5</v>
      </c>
      <c r="B2" s="133">
        <v>7.1843399999999997</v>
      </c>
      <c r="D2">
        <v>1000</v>
      </c>
      <c r="E2" s="56" t="e">
        <f>$D$2*B2/#REF!</f>
        <v>#REF!</v>
      </c>
      <c r="H2" s="11" t="s">
        <v>9</v>
      </c>
      <c r="I2" s="10">
        <v>2068.6419999999998</v>
      </c>
    </row>
    <row r="3" spans="1:9">
      <c r="A3" s="11" t="s">
        <v>11</v>
      </c>
      <c r="B3" s="133">
        <v>4.0342530000000005</v>
      </c>
      <c r="E3" s="56">
        <f>$D$2*B3/'Figure 3.9 data'!$J$2</f>
        <v>0.14223435882434635</v>
      </c>
      <c r="H3" s="132" t="s">
        <v>12</v>
      </c>
      <c r="I3" s="124">
        <v>3403.9850000000001</v>
      </c>
    </row>
    <row r="4" spans="1:9">
      <c r="A4" s="11" t="s">
        <v>9</v>
      </c>
      <c r="B4" s="133">
        <v>5.4726270000000001</v>
      </c>
      <c r="E4" s="56">
        <f>$D$2*B4/'Figure 3.9 data'!$J$2</f>
        <v>0.19294664772630921</v>
      </c>
    </row>
    <row r="5" spans="1:9">
      <c r="A5" s="11" t="s">
        <v>6</v>
      </c>
      <c r="B5" s="133">
        <v>3.2016819999999999</v>
      </c>
      <c r="E5" s="56">
        <f>$D$2*B5/'Figure 3.9 data'!$J$2</f>
        <v>0.11288067119971176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dimension ref="A1:I31"/>
  <sheetViews>
    <sheetView zoomScale="115" zoomScaleNormal="115" workbookViewId="0">
      <selection activeCell="C3" sqref="C3"/>
    </sheetView>
  </sheetViews>
  <sheetFormatPr defaultColWidth="9" defaultRowHeight="14.25"/>
  <cols>
    <col min="1" max="16384" width="9" style="1"/>
  </cols>
  <sheetData>
    <row r="1" spans="1:1" ht="15">
      <c r="A1" s="158" t="s">
        <v>29</v>
      </c>
    </row>
    <row r="2" spans="1:1">
      <c r="A2" s="1" t="s">
        <v>30</v>
      </c>
    </row>
    <row r="19" spans="1:9">
      <c r="A19" s="9" t="s">
        <v>31</v>
      </c>
    </row>
    <row r="20" spans="1:9">
      <c r="A20" s="68"/>
    </row>
    <row r="31" spans="1:9" ht="15">
      <c r="I31" s="16"/>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0"/>
  <dimension ref="A1:P9"/>
  <sheetViews>
    <sheetView zoomScaleNormal="100" workbookViewId="0">
      <selection activeCell="D13" sqref="D13"/>
    </sheetView>
  </sheetViews>
  <sheetFormatPr defaultColWidth="9.125" defaultRowHeight="14.25"/>
  <cols>
    <col min="1" max="1" width="22.875" style="1" bestFit="1" customWidth="1"/>
    <col min="2" max="8" width="9.125" style="1"/>
    <col min="9" max="9" width="9" style="1" customWidth="1"/>
    <col min="10" max="14" width="9.125" style="1"/>
    <col min="15" max="15" width="10.875" style="1" bestFit="1" customWidth="1"/>
    <col min="16" max="16384" width="9.125" style="1"/>
  </cols>
  <sheetData>
    <row r="1" spans="1:16" ht="15">
      <c r="A1" s="249" t="s">
        <v>49</v>
      </c>
      <c r="B1" s="81" t="s">
        <v>2</v>
      </c>
      <c r="C1" s="81" t="s">
        <v>3</v>
      </c>
      <c r="D1" s="204" t="s">
        <v>7</v>
      </c>
      <c r="E1" s="204" t="s">
        <v>4</v>
      </c>
      <c r="F1" s="204" t="s">
        <v>8</v>
      </c>
      <c r="G1" s="204" t="s">
        <v>15</v>
      </c>
      <c r="H1" s="204" t="s">
        <v>16</v>
      </c>
      <c r="I1" s="208" t="s">
        <v>14</v>
      </c>
      <c r="J1" s="208" t="s">
        <v>21</v>
      </c>
      <c r="K1" s="208" t="s">
        <v>22</v>
      </c>
      <c r="L1" s="204" t="s">
        <v>27</v>
      </c>
    </row>
    <row r="2" spans="1:16" ht="15">
      <c r="A2" s="79" t="s">
        <v>111</v>
      </c>
      <c r="B2" s="7">
        <v>114080.897</v>
      </c>
      <c r="C2" s="7">
        <v>119148.01</v>
      </c>
      <c r="D2" s="201">
        <v>142990.21</v>
      </c>
      <c r="E2" s="201">
        <v>141704.212</v>
      </c>
      <c r="F2" s="201">
        <v>171245.432</v>
      </c>
      <c r="G2" s="201">
        <v>217815.69899999999</v>
      </c>
      <c r="H2" s="201">
        <v>254010.73300000001</v>
      </c>
      <c r="I2" s="205">
        <v>202545.889</v>
      </c>
      <c r="J2" s="205">
        <v>237058.253</v>
      </c>
      <c r="K2" s="205">
        <v>285395.87099999998</v>
      </c>
      <c r="L2" s="205">
        <v>353375.70699999999</v>
      </c>
      <c r="M2" s="209"/>
      <c r="N2" s="3"/>
    </row>
    <row r="3" spans="1:16">
      <c r="A3" s="80" t="s">
        <v>109</v>
      </c>
      <c r="B3" s="8">
        <v>60600.101000000002</v>
      </c>
      <c r="C3" s="8">
        <v>61779.330999999998</v>
      </c>
      <c r="D3" s="202">
        <v>78224.236000000004</v>
      </c>
      <c r="E3" s="202">
        <v>77649.356</v>
      </c>
      <c r="F3" s="202">
        <v>99678.210999999996</v>
      </c>
      <c r="G3" s="202">
        <v>139927.948</v>
      </c>
      <c r="H3" s="202">
        <v>174341.685</v>
      </c>
      <c r="I3" s="206">
        <v>124566.14</v>
      </c>
      <c r="J3" s="207">
        <v>142893.875</v>
      </c>
      <c r="K3" s="207">
        <v>183187.51699999999</v>
      </c>
      <c r="L3" s="207">
        <v>233297.05600000001</v>
      </c>
      <c r="M3" s="209"/>
      <c r="N3" s="3"/>
    </row>
    <row r="4" spans="1:16">
      <c r="A4" s="83" t="s">
        <v>110</v>
      </c>
      <c r="B4" s="84">
        <v>53480.796000000002</v>
      </c>
      <c r="C4" s="84">
        <v>57368.678999999996</v>
      </c>
      <c r="D4" s="203">
        <v>64765.974000000002</v>
      </c>
      <c r="E4" s="203">
        <v>64054.856</v>
      </c>
      <c r="F4" s="203">
        <v>71567.221000000005</v>
      </c>
      <c r="G4" s="203">
        <v>77887.751000000004</v>
      </c>
      <c r="H4" s="203">
        <v>79669.047999999995</v>
      </c>
      <c r="I4" s="207">
        <v>77979.748999999996</v>
      </c>
      <c r="J4" s="207">
        <v>94164.377999999997</v>
      </c>
      <c r="K4" s="207">
        <v>102208.35400000001</v>
      </c>
      <c r="L4" s="207">
        <v>120078.651</v>
      </c>
      <c r="M4" s="209"/>
      <c r="N4" s="3"/>
    </row>
    <row r="6" spans="1:16">
      <c r="A6" s="68" t="s">
        <v>108</v>
      </c>
      <c r="P6" s="2"/>
    </row>
    <row r="7" spans="1:16">
      <c r="D7" s="115"/>
      <c r="E7" s="115"/>
      <c r="F7" s="115"/>
      <c r="G7" s="115"/>
      <c r="H7" s="115"/>
      <c r="P7" s="2"/>
    </row>
    <row r="8" spans="1:16" ht="15">
      <c r="D8" s="116"/>
      <c r="E8" s="116"/>
      <c r="F8" s="116"/>
      <c r="G8" s="116"/>
      <c r="H8" s="116"/>
      <c r="O8" s="135"/>
      <c r="P8" s="2"/>
    </row>
    <row r="9" spans="1:16">
      <c r="D9" s="116"/>
      <c r="E9" s="116"/>
      <c r="F9" s="116"/>
      <c r="G9" s="116"/>
      <c r="H9" s="116"/>
      <c r="O9" s="136"/>
    </row>
  </sheetData>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1"/>
  <dimension ref="A1:I31"/>
  <sheetViews>
    <sheetView zoomScaleNormal="100" workbookViewId="0">
      <selection activeCell="L12" sqref="L12"/>
    </sheetView>
  </sheetViews>
  <sheetFormatPr defaultColWidth="9" defaultRowHeight="14.25"/>
  <cols>
    <col min="1" max="16384" width="9" style="1"/>
  </cols>
  <sheetData>
    <row r="1" spans="1:1" ht="15">
      <c r="A1" s="158" t="s">
        <v>50</v>
      </c>
    </row>
    <row r="2" spans="1:1">
      <c r="A2" s="14" t="s">
        <v>30</v>
      </c>
    </row>
    <row r="15" spans="1:1">
      <c r="A15" s="17"/>
    </row>
    <row r="16" spans="1:1">
      <c r="A16" s="68"/>
    </row>
    <row r="19" spans="1:9">
      <c r="A19" s="1" t="s">
        <v>31</v>
      </c>
    </row>
    <row r="31" spans="1:9" ht="15">
      <c r="I31" s="16"/>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2"/>
  <dimension ref="A1:M25"/>
  <sheetViews>
    <sheetView zoomScaleNormal="100" workbookViewId="0">
      <selection activeCell="A2" sqref="A2:A5"/>
    </sheetView>
  </sheetViews>
  <sheetFormatPr defaultColWidth="9.125" defaultRowHeight="14.25"/>
  <cols>
    <col min="1" max="1" width="15" style="1" bestFit="1" customWidth="1"/>
    <col min="2" max="2" width="10.125" style="1" customWidth="1"/>
    <col min="3" max="3" width="13.125" style="1" bestFit="1" customWidth="1"/>
    <col min="4" max="4" width="11.625" style="1" bestFit="1" customWidth="1"/>
    <col min="5" max="6" width="7.75" style="1" customWidth="1"/>
    <col min="7" max="10" width="9.125" style="1"/>
    <col min="11" max="11" width="12.625" style="1" bestFit="1" customWidth="1"/>
    <col min="12" max="16384" width="9.125" style="1"/>
  </cols>
  <sheetData>
    <row r="1" spans="1:13" ht="15">
      <c r="A1" s="15" t="s">
        <v>51</v>
      </c>
      <c r="B1" s="20" t="s">
        <v>2</v>
      </c>
      <c r="C1" s="20" t="s">
        <v>3</v>
      </c>
      <c r="D1" s="213" t="s">
        <v>7</v>
      </c>
      <c r="E1" s="213" t="s">
        <v>4</v>
      </c>
      <c r="F1" s="213" t="s">
        <v>8</v>
      </c>
      <c r="G1" s="213" t="s">
        <v>15</v>
      </c>
      <c r="H1" s="213" t="s">
        <v>16</v>
      </c>
      <c r="I1" s="217" t="s">
        <v>14</v>
      </c>
      <c r="J1" s="217" t="s">
        <v>21</v>
      </c>
      <c r="K1" s="217" t="s">
        <v>22</v>
      </c>
      <c r="L1" s="213" t="s">
        <v>27</v>
      </c>
      <c r="M1" s="3"/>
    </row>
    <row r="2" spans="1:13">
      <c r="A2" s="19" t="s">
        <v>112</v>
      </c>
      <c r="B2" s="21">
        <v>-342.91500000000002</v>
      </c>
      <c r="C2" s="21">
        <v>87.816000000000003</v>
      </c>
      <c r="D2" s="211">
        <v>372.54399999999998</v>
      </c>
      <c r="E2" s="211">
        <v>-706.31899999999996</v>
      </c>
      <c r="F2" s="211">
        <v>-60.799000000000007</v>
      </c>
      <c r="G2" s="211">
        <v>1203.751</v>
      </c>
      <c r="H2" s="211">
        <v>2255.69</v>
      </c>
      <c r="I2" s="215">
        <v>52.652000000000001</v>
      </c>
      <c r="J2" s="215">
        <v>-1182.259</v>
      </c>
      <c r="K2" s="211">
        <v>3511.0749999999998</v>
      </c>
      <c r="L2" s="215">
        <v>2992.797</v>
      </c>
      <c r="M2" s="3"/>
    </row>
    <row r="3" spans="1:13" ht="28.5">
      <c r="A3" s="19" t="s">
        <v>113</v>
      </c>
      <c r="B3" s="21">
        <v>132.744</v>
      </c>
      <c r="C3" s="21">
        <v>-256.62900000000002</v>
      </c>
      <c r="D3" s="210">
        <v>719.65800000000002</v>
      </c>
      <c r="E3" s="210">
        <v>6214.7359999999999</v>
      </c>
      <c r="F3" s="210">
        <v>2035.8019999999999</v>
      </c>
      <c r="G3" s="210">
        <v>10104.875</v>
      </c>
      <c r="H3" s="210">
        <v>6404.19</v>
      </c>
      <c r="I3" s="214">
        <v>-5842.1289999999999</v>
      </c>
      <c r="J3" s="214">
        <v>-2110.1529999999998</v>
      </c>
      <c r="K3" s="210">
        <v>7123.7039999999997</v>
      </c>
      <c r="L3" s="214">
        <v>7111.3010000000004</v>
      </c>
      <c r="M3" s="3"/>
    </row>
    <row r="4" spans="1:13">
      <c r="A4" s="19" t="s">
        <v>114</v>
      </c>
      <c r="B4" s="21">
        <v>1719</v>
      </c>
      <c r="C4" s="21">
        <v>-593</v>
      </c>
      <c r="D4" s="210">
        <v>-1244</v>
      </c>
      <c r="E4" s="210">
        <v>1486</v>
      </c>
      <c r="F4" s="210">
        <v>937</v>
      </c>
      <c r="G4" s="210">
        <v>4259.4890000000005</v>
      </c>
      <c r="H4" s="210">
        <v>5666.2990000000009</v>
      </c>
      <c r="I4" s="214">
        <v>-378.33100000000002</v>
      </c>
      <c r="J4" s="214">
        <v>839.26700000000005</v>
      </c>
      <c r="K4" s="210">
        <v>5522.29</v>
      </c>
      <c r="L4" s="214">
        <v>6418.1189999999997</v>
      </c>
      <c r="M4" s="3"/>
    </row>
    <row r="5" spans="1:13">
      <c r="A5" s="19" t="s">
        <v>115</v>
      </c>
      <c r="B5" s="21">
        <v>12.940000000000055</v>
      </c>
      <c r="C5" s="21">
        <v>7.95799999999997</v>
      </c>
      <c r="D5" s="210">
        <v>-11.695999999999913</v>
      </c>
      <c r="E5" s="210">
        <v>8.0180000000009386</v>
      </c>
      <c r="F5" s="210">
        <v>3.7309999999999945</v>
      </c>
      <c r="G5" s="210">
        <v>63.82799999999861</v>
      </c>
      <c r="H5" s="210">
        <v>-149.23200000000088</v>
      </c>
      <c r="I5" s="214">
        <v>239.96699999999953</v>
      </c>
      <c r="J5" s="214">
        <v>62.41199999999958</v>
      </c>
      <c r="K5" s="210">
        <v>121.10400000000209</v>
      </c>
      <c r="L5" s="214">
        <v>-885.34799999999996</v>
      </c>
      <c r="M5" s="3"/>
    </row>
    <row r="6" spans="1:13">
      <c r="A6" t="s">
        <v>116</v>
      </c>
      <c r="B6" s="21">
        <v>1521.769</v>
      </c>
      <c r="C6" s="21">
        <v>-753.85500000000002</v>
      </c>
      <c r="D6" s="212">
        <v>-163.494</v>
      </c>
      <c r="E6" s="212">
        <v>7002.4350000000004</v>
      </c>
      <c r="F6" s="212">
        <v>2915.7339999999999</v>
      </c>
      <c r="G6" s="212">
        <v>15631.942999999999</v>
      </c>
      <c r="H6" s="212">
        <v>14176.947</v>
      </c>
      <c r="I6" s="216">
        <v>-5927.8410000000003</v>
      </c>
      <c r="J6" s="216">
        <v>-2390.7330000000002</v>
      </c>
      <c r="K6" s="212">
        <v>16278.173000000001</v>
      </c>
      <c r="L6" s="216">
        <v>15636.869000000001</v>
      </c>
      <c r="M6" s="3"/>
    </row>
    <row r="8" spans="1:13">
      <c r="C8" s="3"/>
      <c r="D8" s="3"/>
      <c r="E8" s="3"/>
      <c r="F8" s="3"/>
      <c r="G8" s="3"/>
      <c r="H8" s="3"/>
      <c r="I8" s="3"/>
      <c r="J8" s="3"/>
      <c r="K8" s="3"/>
      <c r="L8" s="3"/>
      <c r="M8" s="3"/>
    </row>
    <row r="9" spans="1:13">
      <c r="D9" s="3"/>
      <c r="E9" s="3"/>
      <c r="F9" s="3"/>
      <c r="G9" s="3"/>
      <c r="H9" s="3"/>
      <c r="I9" s="3"/>
      <c r="J9" s="3"/>
      <c r="K9" s="3"/>
      <c r="L9" s="3"/>
    </row>
    <row r="10" spans="1:13">
      <c r="A10" s="68"/>
      <c r="L10" s="3"/>
      <c r="M10" s="3"/>
    </row>
    <row r="11" spans="1:13">
      <c r="L11" s="3"/>
      <c r="M11" s="3"/>
    </row>
    <row r="12" spans="1:13">
      <c r="L12" s="3"/>
      <c r="M12" s="3"/>
    </row>
    <row r="13" spans="1:13">
      <c r="L13" s="3"/>
      <c r="M13" s="3"/>
    </row>
    <row r="21" spans="2:13">
      <c r="B21" s="3"/>
      <c r="C21" s="3"/>
      <c r="D21" s="3"/>
      <c r="E21" s="3"/>
      <c r="F21" s="3"/>
      <c r="G21" s="3"/>
      <c r="H21" s="3"/>
      <c r="I21" s="3"/>
      <c r="J21" s="3"/>
      <c r="K21" s="3"/>
      <c r="L21" s="3"/>
      <c r="M21" s="3"/>
    </row>
    <row r="22" spans="2:13">
      <c r="B22" s="3"/>
      <c r="C22" s="3"/>
      <c r="D22" s="3"/>
      <c r="E22" s="3"/>
      <c r="F22" s="3"/>
      <c r="G22" s="3"/>
      <c r="H22" s="3"/>
      <c r="I22" s="3"/>
      <c r="J22" s="3"/>
      <c r="K22" s="3"/>
      <c r="L22" s="3"/>
      <c r="M22" s="3"/>
    </row>
    <row r="23" spans="2:13">
      <c r="B23" s="3"/>
      <c r="C23" s="3"/>
      <c r="D23" s="3"/>
      <c r="E23" s="3"/>
      <c r="F23" s="3"/>
      <c r="G23" s="3"/>
      <c r="H23" s="3"/>
      <c r="I23" s="3"/>
      <c r="J23" s="3"/>
      <c r="K23" s="3"/>
      <c r="L23" s="3"/>
      <c r="M23" s="3"/>
    </row>
    <row r="24" spans="2:13">
      <c r="B24" s="3"/>
      <c r="C24" s="3"/>
      <c r="D24" s="3"/>
      <c r="E24" s="3"/>
      <c r="F24" s="3"/>
      <c r="G24" s="3"/>
      <c r="H24" s="3"/>
      <c r="I24" s="3"/>
      <c r="J24" s="3"/>
      <c r="K24" s="3"/>
      <c r="L24" s="3"/>
      <c r="M24" s="3"/>
    </row>
    <row r="25" spans="2:13">
      <c r="B25" s="3"/>
      <c r="C25" s="3"/>
      <c r="D25" s="3"/>
      <c r="E25" s="3"/>
      <c r="F25" s="3"/>
      <c r="G25" s="3"/>
      <c r="H25" s="3"/>
      <c r="I25" s="3"/>
      <c r="J25" s="3"/>
      <c r="K25" s="3"/>
      <c r="L25" s="3"/>
      <c r="M25" s="3"/>
    </row>
  </sheetData>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3"/>
  <dimension ref="A1:K31"/>
  <sheetViews>
    <sheetView zoomScaleNormal="100" workbookViewId="0">
      <selection activeCell="S36" sqref="S36"/>
    </sheetView>
  </sheetViews>
  <sheetFormatPr defaultColWidth="9" defaultRowHeight="14.25"/>
  <cols>
    <col min="1" max="1" width="9" style="1" customWidth="1"/>
    <col min="2" max="16384" width="9" style="1"/>
  </cols>
  <sheetData>
    <row r="1" spans="1:11" ht="15">
      <c r="A1" s="158" t="s">
        <v>52</v>
      </c>
      <c r="K1" s="16"/>
    </row>
    <row r="2" spans="1:11">
      <c r="A2" s="14" t="s">
        <v>30</v>
      </c>
      <c r="K2" s="14"/>
    </row>
    <row r="16" spans="1:11">
      <c r="A16" s="9"/>
    </row>
    <row r="17" spans="1:9">
      <c r="A17" s="68"/>
    </row>
    <row r="19" spans="1:9">
      <c r="A19" s="1" t="s">
        <v>31</v>
      </c>
    </row>
    <row r="31" spans="1:9" ht="15">
      <c r="I31" s="16"/>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4"/>
  <dimension ref="A1:M24"/>
  <sheetViews>
    <sheetView zoomScaleNormal="100" workbookViewId="0">
      <selection activeCell="A9" sqref="A9"/>
    </sheetView>
  </sheetViews>
  <sheetFormatPr defaultColWidth="9.125" defaultRowHeight="14.25"/>
  <cols>
    <col min="1" max="1" width="15" style="1" bestFit="1" customWidth="1"/>
    <col min="2" max="2" width="10.125" style="1" customWidth="1"/>
    <col min="3" max="3" width="13.125" style="1" bestFit="1" customWidth="1"/>
    <col min="4" max="4" width="11.625" style="1" bestFit="1" customWidth="1"/>
    <col min="5" max="6" width="7.75" style="1" customWidth="1"/>
    <col min="7" max="10" width="9.125" style="1"/>
    <col min="11" max="11" width="12.625" style="1" bestFit="1" customWidth="1"/>
    <col min="12" max="12" width="9.125" style="1"/>
    <col min="13" max="13" width="9.125" style="3"/>
    <col min="14" max="16384" width="9.125" style="1"/>
  </cols>
  <sheetData>
    <row r="1" spans="1:12" ht="15">
      <c r="A1" s="15" t="s">
        <v>53</v>
      </c>
      <c r="B1" s="20" t="s">
        <v>2</v>
      </c>
      <c r="C1" s="20" t="s">
        <v>3</v>
      </c>
      <c r="D1" s="213" t="s">
        <v>7</v>
      </c>
      <c r="E1" s="213" t="s">
        <v>4</v>
      </c>
      <c r="F1" s="213" t="s">
        <v>8</v>
      </c>
      <c r="G1" s="213" t="s">
        <v>15</v>
      </c>
      <c r="H1" s="213" t="s">
        <v>16</v>
      </c>
      <c r="I1" s="217" t="s">
        <v>14</v>
      </c>
      <c r="J1" s="217" t="s">
        <v>21</v>
      </c>
      <c r="K1" s="217" t="s">
        <v>22</v>
      </c>
      <c r="L1" s="213" t="s">
        <v>27</v>
      </c>
    </row>
    <row r="2" spans="1:12">
      <c r="A2" s="19" t="s">
        <v>112</v>
      </c>
      <c r="B2" s="21">
        <v>1001.975</v>
      </c>
      <c r="C2" s="21">
        <v>-326.51400000000001</v>
      </c>
      <c r="D2" s="211">
        <v>-131.74600000000001</v>
      </c>
      <c r="E2" s="211">
        <v>-1388.288</v>
      </c>
      <c r="F2" s="211">
        <v>-1100.77</v>
      </c>
      <c r="G2" s="211">
        <v>1420.4839999999999</v>
      </c>
      <c r="H2" s="211">
        <v>-1014.7220000000001</v>
      </c>
      <c r="I2" s="215">
        <v>2699.201</v>
      </c>
      <c r="J2" s="215">
        <v>683.32100000000003</v>
      </c>
      <c r="K2" s="211">
        <v>5490.2669999999998</v>
      </c>
      <c r="L2" s="215">
        <v>9049.4089999999997</v>
      </c>
    </row>
    <row r="3" spans="1:12" ht="28.5">
      <c r="A3" s="19" t="s">
        <v>113</v>
      </c>
      <c r="B3" s="21">
        <v>2455.3960000000002</v>
      </c>
      <c r="C3" s="21">
        <v>732.97199999999998</v>
      </c>
      <c r="D3" s="210">
        <v>-799.77499999999998</v>
      </c>
      <c r="E3" s="210">
        <v>1467.105</v>
      </c>
      <c r="F3" s="210">
        <v>406.96100000000001</v>
      </c>
      <c r="G3" s="210">
        <v>637.39300000000003</v>
      </c>
      <c r="H3" s="210">
        <v>-2225.9780000000001</v>
      </c>
      <c r="I3" s="214">
        <v>459.51499999999999</v>
      </c>
      <c r="J3" s="214">
        <v>2579.7950000000001</v>
      </c>
      <c r="K3" s="210">
        <v>-2651.3580000000002</v>
      </c>
      <c r="L3" s="214">
        <v>-6624.4809999999998</v>
      </c>
    </row>
    <row r="4" spans="1:12">
      <c r="A4" s="19" t="s">
        <v>114</v>
      </c>
      <c r="B4" s="21">
        <v>924.58500000000004</v>
      </c>
      <c r="C4" s="21">
        <v>1020.1669999999999</v>
      </c>
      <c r="D4" s="210">
        <v>3068.0210000000002</v>
      </c>
      <c r="E4" s="210">
        <v>1690.694</v>
      </c>
      <c r="F4" s="210">
        <v>1255.252</v>
      </c>
      <c r="G4" s="210">
        <v>-2920.7459999999996</v>
      </c>
      <c r="H4" s="210">
        <v>-2311.8960000000002</v>
      </c>
      <c r="I4" s="214">
        <v>279.36</v>
      </c>
      <c r="J4" s="214">
        <v>2880.4469999999997</v>
      </c>
      <c r="K4" s="210">
        <v>2958.9409999999998</v>
      </c>
      <c r="L4" s="214">
        <v>2090.5889999999999</v>
      </c>
    </row>
    <row r="5" spans="1:12">
      <c r="A5" s="19" t="s">
        <v>115</v>
      </c>
      <c r="B5" s="21">
        <v>3922.1839999999984</v>
      </c>
      <c r="C5" s="21">
        <v>941.86600000000021</v>
      </c>
      <c r="D5" s="210">
        <v>2359.4629999999997</v>
      </c>
      <c r="E5" s="210">
        <v>-1590.328</v>
      </c>
      <c r="F5" s="210">
        <v>2962.1170000000002</v>
      </c>
      <c r="G5" s="210">
        <v>388.98799999999983</v>
      </c>
      <c r="H5" s="210">
        <v>6884.8379999999997</v>
      </c>
      <c r="I5" s="214">
        <v>588.61200000000008</v>
      </c>
      <c r="J5" s="214">
        <v>4741.1350000000002</v>
      </c>
      <c r="K5" s="210">
        <v>-2368.9499999999994</v>
      </c>
      <c r="L5" s="214">
        <v>3317.0550000000003</v>
      </c>
    </row>
    <row r="6" spans="1:12">
      <c r="A6" t="s">
        <v>117</v>
      </c>
      <c r="B6" s="21">
        <v>8304.14</v>
      </c>
      <c r="C6" s="21">
        <v>2368.491</v>
      </c>
      <c r="D6" s="21">
        <v>4495.9629999999997</v>
      </c>
      <c r="E6" s="21">
        <v>179.18299999999999</v>
      </c>
      <c r="F6" s="21">
        <v>3523.56</v>
      </c>
      <c r="G6" s="21">
        <v>-473.88099999999997</v>
      </c>
      <c r="H6" s="21">
        <v>1332.242</v>
      </c>
      <c r="I6" s="21">
        <v>4026.6880000000001</v>
      </c>
      <c r="J6" s="21">
        <v>10884.698</v>
      </c>
      <c r="K6" s="21">
        <v>3428.9</v>
      </c>
      <c r="L6" s="21">
        <v>7832.5720000000001</v>
      </c>
    </row>
    <row r="8" spans="1:12">
      <c r="D8" s="3"/>
      <c r="E8" s="3"/>
      <c r="F8" s="3"/>
      <c r="G8" s="3"/>
      <c r="H8" s="3"/>
      <c r="I8" s="3"/>
      <c r="J8" s="3"/>
      <c r="K8" s="3"/>
      <c r="L8" s="3"/>
    </row>
    <row r="9" spans="1:12">
      <c r="A9" t="s">
        <v>118</v>
      </c>
      <c r="L9" s="3"/>
    </row>
    <row r="10" spans="1:12">
      <c r="L10" s="3"/>
    </row>
    <row r="20" spans="2:12">
      <c r="B20" s="3"/>
      <c r="C20" s="3"/>
      <c r="D20" s="3"/>
      <c r="E20" s="3"/>
      <c r="F20" s="3"/>
      <c r="G20" s="3"/>
      <c r="H20" s="3"/>
      <c r="I20" s="3"/>
      <c r="J20" s="3"/>
      <c r="K20" s="3"/>
      <c r="L20" s="3"/>
    </row>
    <row r="21" spans="2:12">
      <c r="B21" s="3"/>
      <c r="C21" s="3"/>
      <c r="D21" s="3"/>
      <c r="E21" s="3"/>
      <c r="F21" s="3"/>
      <c r="G21" s="3"/>
      <c r="H21" s="3"/>
      <c r="I21" s="3"/>
      <c r="J21" s="3"/>
      <c r="K21" s="3"/>
      <c r="L21" s="3"/>
    </row>
    <row r="22" spans="2:12">
      <c r="B22" s="3"/>
      <c r="C22" s="3"/>
      <c r="D22" s="3"/>
      <c r="E22" s="3"/>
      <c r="F22" s="3"/>
      <c r="G22" s="3"/>
      <c r="H22" s="3"/>
      <c r="I22" s="3"/>
      <c r="J22" s="3"/>
      <c r="K22" s="3"/>
      <c r="L22" s="3"/>
    </row>
    <row r="23" spans="2:12">
      <c r="B23" s="3"/>
      <c r="C23" s="3"/>
      <c r="D23" s="3"/>
      <c r="E23" s="3"/>
      <c r="F23" s="3"/>
      <c r="G23" s="3"/>
      <c r="H23" s="3"/>
      <c r="I23" s="3"/>
      <c r="J23" s="3"/>
      <c r="K23" s="3"/>
      <c r="L23" s="3"/>
    </row>
    <row r="24" spans="2:12">
      <c r="B24" s="3"/>
      <c r="C24" s="3"/>
      <c r="D24" s="3"/>
      <c r="E24" s="3"/>
      <c r="F24" s="3"/>
      <c r="G24" s="3"/>
      <c r="H24" s="3"/>
      <c r="I24" s="3"/>
      <c r="J24" s="3"/>
      <c r="K24" s="3"/>
      <c r="L24" s="3"/>
    </row>
  </sheetData>
  <pageMargins left="0.7" right="0.7" top="0.75" bottom="0.75" header="0.3" footer="0.3"/>
  <pageSetup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5"/>
  <dimension ref="A1:K31"/>
  <sheetViews>
    <sheetView zoomScaleNormal="100" workbookViewId="0">
      <selection activeCell="Q34" sqref="Q34"/>
    </sheetView>
  </sheetViews>
  <sheetFormatPr defaultColWidth="9" defaultRowHeight="14.25"/>
  <cols>
    <col min="1" max="1" width="9" style="1" customWidth="1"/>
    <col min="2" max="16384" width="9" style="1"/>
  </cols>
  <sheetData>
    <row r="1" spans="1:11" ht="15">
      <c r="A1" s="158" t="s">
        <v>54</v>
      </c>
      <c r="K1" s="16"/>
    </row>
    <row r="2" spans="1:11">
      <c r="A2" s="14" t="s">
        <v>30</v>
      </c>
      <c r="K2" s="14"/>
    </row>
    <row r="16" spans="1:11">
      <c r="A16" s="9"/>
    </row>
    <row r="17" spans="1:9">
      <c r="A17" s="68"/>
    </row>
    <row r="19" spans="1:9">
      <c r="A19" s="1" t="s">
        <v>31</v>
      </c>
    </row>
    <row r="31" spans="1:9" ht="15">
      <c r="I31" s="16"/>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6"/>
  <dimension ref="A1:M18"/>
  <sheetViews>
    <sheetView zoomScaleNormal="100" workbookViewId="0">
      <selection activeCell="F13" sqref="F13"/>
    </sheetView>
  </sheetViews>
  <sheetFormatPr defaultColWidth="9.125" defaultRowHeight="14.25"/>
  <cols>
    <col min="1" max="1" width="15" style="1" bestFit="1" customWidth="1"/>
    <col min="2" max="2" width="10.125" style="1" customWidth="1"/>
    <col min="3" max="3" width="13.125" style="1" bestFit="1" customWidth="1"/>
    <col min="4" max="4" width="11.625" style="1" bestFit="1" customWidth="1"/>
    <col min="5" max="6" width="7.75" style="1" customWidth="1"/>
    <col min="7" max="10" width="9.125" style="1"/>
    <col min="11" max="11" width="12.625" style="1" bestFit="1" customWidth="1"/>
    <col min="12" max="16384" width="9.125" style="1"/>
  </cols>
  <sheetData>
    <row r="1" spans="1:13" ht="15">
      <c r="A1" s="15" t="s">
        <v>55</v>
      </c>
      <c r="B1" s="20" t="s">
        <v>2</v>
      </c>
      <c r="C1" s="20" t="s">
        <v>3</v>
      </c>
      <c r="D1" s="213" t="s">
        <v>7</v>
      </c>
      <c r="E1" s="213" t="s">
        <v>4</v>
      </c>
      <c r="F1" s="213" t="s">
        <v>8</v>
      </c>
      <c r="G1" s="213" t="s">
        <v>15</v>
      </c>
      <c r="H1" s="213" t="s">
        <v>16</v>
      </c>
      <c r="I1" s="217" t="s">
        <v>14</v>
      </c>
      <c r="J1" s="217" t="s">
        <v>21</v>
      </c>
      <c r="K1" s="217" t="s">
        <v>22</v>
      </c>
      <c r="L1" s="213" t="s">
        <v>27</v>
      </c>
      <c r="M1" s="3"/>
    </row>
    <row r="2" spans="1:13" ht="28.5">
      <c r="A2" s="19" t="s">
        <v>119</v>
      </c>
      <c r="B2" s="21">
        <v>-293</v>
      </c>
      <c r="C2" s="21">
        <v>-181</v>
      </c>
      <c r="D2" s="211">
        <v>382</v>
      </c>
      <c r="E2" s="211">
        <v>540</v>
      </c>
      <c r="F2" s="211">
        <v>152</v>
      </c>
      <c r="G2" s="211">
        <v>-338</v>
      </c>
      <c r="H2" s="211">
        <v>-722</v>
      </c>
      <c r="I2" s="215">
        <v>138</v>
      </c>
      <c r="J2" s="215">
        <v>463</v>
      </c>
      <c r="K2" s="211">
        <v>427</v>
      </c>
      <c r="L2" s="215">
        <v>-196</v>
      </c>
      <c r="M2" s="3"/>
    </row>
    <row r="3" spans="1:13" ht="28.5">
      <c r="A3" s="19" t="s">
        <v>120</v>
      </c>
      <c r="B3" s="21">
        <v>2643.585</v>
      </c>
      <c r="C3" s="21">
        <v>427.16699999999992</v>
      </c>
      <c r="D3" s="210">
        <v>1824.0210000000002</v>
      </c>
      <c r="E3" s="210">
        <v>3176.694</v>
      </c>
      <c r="F3" s="210">
        <v>2192.252</v>
      </c>
      <c r="G3" s="210">
        <v>1338.7430000000008</v>
      </c>
      <c r="H3" s="210">
        <v>3354.4030000000007</v>
      </c>
      <c r="I3" s="214">
        <v>-98.971000000000004</v>
      </c>
      <c r="J3" s="214">
        <v>3719.7139999999999</v>
      </c>
      <c r="K3" s="210">
        <v>8481.2309999999998</v>
      </c>
      <c r="L3" s="214">
        <v>8508.7079999999987</v>
      </c>
      <c r="M3" s="3"/>
    </row>
    <row r="4" spans="1:13" ht="42.75">
      <c r="A4" s="19" t="s">
        <v>121</v>
      </c>
      <c r="B4" s="21">
        <v>-1037</v>
      </c>
      <c r="C4" s="21">
        <v>-1324</v>
      </c>
      <c r="D4" s="210">
        <v>-1120</v>
      </c>
      <c r="E4" s="210">
        <v>-1213</v>
      </c>
      <c r="F4" s="210">
        <v>-1496</v>
      </c>
      <c r="G4" s="210">
        <v>-1521</v>
      </c>
      <c r="H4" s="210">
        <v>-1298</v>
      </c>
      <c r="I4" s="214">
        <v>-2143</v>
      </c>
      <c r="J4" s="214">
        <v>2117</v>
      </c>
      <c r="K4" s="210">
        <v>1940</v>
      </c>
      <c r="L4" s="214">
        <v>278</v>
      </c>
      <c r="M4" s="3"/>
    </row>
    <row r="5" spans="1:13" ht="42.75">
      <c r="A5" s="67" t="s">
        <v>122</v>
      </c>
      <c r="B5" s="21">
        <v>1313.585</v>
      </c>
      <c r="C5" s="21">
        <v>-1077.8330000000001</v>
      </c>
      <c r="D5" s="212">
        <v>1086.0210000000002</v>
      </c>
      <c r="E5" s="212">
        <v>2503.694</v>
      </c>
      <c r="F5" s="212">
        <v>848.25199999999995</v>
      </c>
      <c r="G5" s="212">
        <v>-520.25699999999915</v>
      </c>
      <c r="H5" s="212">
        <v>1334.4030000000007</v>
      </c>
      <c r="I5" s="216">
        <v>-2103.971</v>
      </c>
      <c r="J5" s="216">
        <v>6299.7139999999999</v>
      </c>
      <c r="K5" s="212">
        <v>10848.231</v>
      </c>
      <c r="L5" s="216">
        <v>8591</v>
      </c>
      <c r="M5" s="3"/>
    </row>
    <row r="6" spans="1:13">
      <c r="M6" s="3"/>
    </row>
    <row r="7" spans="1:13">
      <c r="M7" s="3"/>
    </row>
    <row r="8" spans="1:13">
      <c r="A8" s="159" t="s">
        <v>118</v>
      </c>
      <c r="L8" s="3"/>
      <c r="M8" s="3"/>
    </row>
    <row r="9" spans="1:13">
      <c r="L9" s="3"/>
      <c r="M9" s="3"/>
    </row>
    <row r="14" spans="1:13">
      <c r="B14" s="3"/>
      <c r="C14" s="3"/>
      <c r="D14" s="3"/>
      <c r="E14" s="3"/>
      <c r="F14" s="3"/>
      <c r="G14" s="3"/>
      <c r="H14" s="3"/>
      <c r="I14" s="3"/>
      <c r="J14" s="3"/>
      <c r="K14" s="3"/>
      <c r="L14" s="3"/>
      <c r="M14" s="3"/>
    </row>
    <row r="15" spans="1:13">
      <c r="B15" s="3"/>
      <c r="C15" s="3"/>
      <c r="D15" s="3"/>
      <c r="E15" s="3"/>
      <c r="F15" s="3"/>
      <c r="G15" s="3"/>
      <c r="H15" s="3"/>
      <c r="I15" s="3"/>
      <c r="J15" s="3"/>
      <c r="K15" s="3"/>
      <c r="L15" s="3"/>
      <c r="M15" s="3"/>
    </row>
    <row r="16" spans="1:13">
      <c r="B16" s="3"/>
      <c r="C16" s="3"/>
      <c r="D16" s="3"/>
      <c r="E16" s="3"/>
      <c r="F16" s="3"/>
      <c r="G16" s="3"/>
      <c r="H16" s="3"/>
      <c r="I16" s="3"/>
      <c r="J16" s="3"/>
      <c r="K16" s="3"/>
      <c r="L16" s="3"/>
      <c r="M16" s="3"/>
    </row>
    <row r="17" spans="2:13">
      <c r="B17" s="3"/>
      <c r="C17" s="3"/>
      <c r="D17" s="3"/>
      <c r="E17" s="3"/>
      <c r="F17" s="3"/>
      <c r="G17" s="3"/>
      <c r="H17" s="3"/>
      <c r="I17" s="3"/>
      <c r="J17" s="3"/>
      <c r="K17" s="3"/>
      <c r="L17" s="3"/>
      <c r="M17" s="3"/>
    </row>
    <row r="18" spans="2:13">
      <c r="B18" s="3"/>
      <c r="C18" s="3"/>
      <c r="D18" s="3"/>
      <c r="E18" s="3"/>
      <c r="F18" s="3"/>
      <c r="G18" s="3"/>
      <c r="H18" s="3"/>
      <c r="I18" s="3"/>
      <c r="J18" s="3"/>
      <c r="K18" s="3"/>
      <c r="L18" s="3"/>
      <c r="M18" s="3"/>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7"/>
  <dimension ref="A1:L31"/>
  <sheetViews>
    <sheetView zoomScaleNormal="100" workbookViewId="0">
      <selection activeCell="I16" sqref="I16"/>
    </sheetView>
  </sheetViews>
  <sheetFormatPr defaultColWidth="9" defaultRowHeight="14.25"/>
  <cols>
    <col min="1" max="1" width="9" style="1" customWidth="1"/>
    <col min="2" max="16384" width="9" style="1"/>
  </cols>
  <sheetData>
    <row r="1" spans="1:12" ht="15">
      <c r="A1" s="158" t="s">
        <v>56</v>
      </c>
      <c r="K1" s="16"/>
      <c r="L1" s="16"/>
    </row>
    <row r="2" spans="1:12">
      <c r="A2" s="14" t="s">
        <v>30</v>
      </c>
      <c r="K2" s="14"/>
      <c r="L2" s="14"/>
    </row>
    <row r="16" spans="1:12">
      <c r="A16" s="9"/>
    </row>
    <row r="17" spans="1:9">
      <c r="A17" t="s">
        <v>123</v>
      </c>
    </row>
    <row r="19" spans="1:9">
      <c r="A19" s="1" t="s">
        <v>31</v>
      </c>
    </row>
    <row r="31" spans="1:9" ht="15">
      <c r="I31" s="16"/>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8"/>
  <dimension ref="A1:C7"/>
  <sheetViews>
    <sheetView zoomScaleNormal="100" workbookViewId="0">
      <selection activeCell="J20" sqref="J20"/>
    </sheetView>
  </sheetViews>
  <sheetFormatPr defaultColWidth="9.125" defaultRowHeight="14.25"/>
  <cols>
    <col min="1" max="1" width="19.375" style="1" bestFit="1" customWidth="1"/>
    <col min="2" max="2" width="9.875" style="1" bestFit="1" customWidth="1"/>
    <col min="3" max="16384" width="9.125" style="1"/>
  </cols>
  <sheetData>
    <row r="1" spans="1:3" ht="45">
      <c r="A1" s="248" t="s">
        <v>57</v>
      </c>
      <c r="B1" s="163" t="s">
        <v>27</v>
      </c>
    </row>
    <row r="2" spans="1:3" ht="15">
      <c r="A2" s="85" t="s">
        <v>125</v>
      </c>
      <c r="B2" s="76">
        <v>10070</v>
      </c>
      <c r="C2" s="135"/>
    </row>
    <row r="3" spans="1:3">
      <c r="A3" s="85" t="s">
        <v>95</v>
      </c>
      <c r="B3" s="76">
        <v>4693</v>
      </c>
    </row>
    <row r="4" spans="1:3">
      <c r="A4" s="85" t="s">
        <v>98</v>
      </c>
      <c r="B4" s="76">
        <v>4074</v>
      </c>
    </row>
    <row r="5" spans="1:3">
      <c r="A5" s="85" t="s">
        <v>124</v>
      </c>
      <c r="B5" s="76">
        <v>1047</v>
      </c>
    </row>
    <row r="7" spans="1:3">
      <c r="A7" s="68"/>
    </row>
  </sheetData>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9"/>
  <dimension ref="A1:I36"/>
  <sheetViews>
    <sheetView workbookViewId="0">
      <selection activeCell="N20" sqref="N20"/>
    </sheetView>
  </sheetViews>
  <sheetFormatPr defaultColWidth="9" defaultRowHeight="14.25"/>
  <cols>
    <col min="1" max="16384" width="9" style="1"/>
  </cols>
  <sheetData>
    <row r="1" spans="1:1" ht="15">
      <c r="A1" s="158" t="s">
        <v>58</v>
      </c>
    </row>
    <row r="2" spans="1:1">
      <c r="A2" s="14" t="s">
        <v>44</v>
      </c>
    </row>
    <row r="15" spans="1:1">
      <c r="A15" s="9"/>
    </row>
    <row r="16" spans="1:1">
      <c r="A16" s="68"/>
    </row>
    <row r="19" spans="1:9">
      <c r="A19" s="1" t="s">
        <v>31</v>
      </c>
    </row>
    <row r="31" spans="1:9" ht="15">
      <c r="I31" s="16"/>
    </row>
    <row r="36" spans="8:8">
      <c r="H36" s="1" t="s">
        <v>59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dimension ref="A1:U17"/>
  <sheetViews>
    <sheetView zoomScaleNormal="100" workbookViewId="0">
      <selection activeCell="E31" sqref="E31"/>
    </sheetView>
  </sheetViews>
  <sheetFormatPr defaultRowHeight="14.25"/>
  <cols>
    <col min="1" max="1" width="12" customWidth="1"/>
    <col min="13" max="13" width="11.375" bestFit="1" customWidth="1"/>
    <col min="14" max="14" width="12.625" bestFit="1" customWidth="1"/>
    <col min="20" max="20" width="11" bestFit="1" customWidth="1"/>
  </cols>
  <sheetData>
    <row r="1" spans="1:21" ht="15">
      <c r="A1" s="90" t="s">
        <v>32</v>
      </c>
      <c r="B1" s="91" t="s">
        <v>0</v>
      </c>
      <c r="C1" s="192" t="s">
        <v>1</v>
      </c>
      <c r="D1" s="192" t="s">
        <v>2</v>
      </c>
      <c r="E1" s="192" t="s">
        <v>3</v>
      </c>
      <c r="F1" s="192" t="s">
        <v>7</v>
      </c>
      <c r="G1" s="192" t="s">
        <v>4</v>
      </c>
      <c r="H1" s="192" t="s">
        <v>8</v>
      </c>
      <c r="I1" s="82" t="s">
        <v>15</v>
      </c>
      <c r="J1" s="82" t="s">
        <v>16</v>
      </c>
      <c r="K1" s="82" t="s">
        <v>14</v>
      </c>
      <c r="L1" s="82" t="s">
        <v>21</v>
      </c>
      <c r="M1" s="192" t="s">
        <v>22</v>
      </c>
      <c r="N1" s="192" t="s">
        <v>27</v>
      </c>
    </row>
    <row r="2" spans="1:21">
      <c r="A2" s="89" t="s">
        <v>76</v>
      </c>
      <c r="B2" s="10">
        <v>12733</v>
      </c>
      <c r="C2" s="193">
        <v>8776</v>
      </c>
      <c r="D2" s="193">
        <v>8556</v>
      </c>
      <c r="E2" s="193">
        <v>17803</v>
      </c>
      <c r="F2" s="193">
        <v>15779</v>
      </c>
      <c r="G2" s="193">
        <v>19027.845000000001</v>
      </c>
      <c r="H2" s="193">
        <v>21356.983</v>
      </c>
      <c r="I2" s="193">
        <v>40698.873</v>
      </c>
      <c r="J2" s="193">
        <v>58856.885999999999</v>
      </c>
      <c r="K2" s="196">
        <v>23823.042000000001</v>
      </c>
      <c r="L2" s="190">
        <v>7366</v>
      </c>
      <c r="M2" s="190">
        <v>24756</v>
      </c>
      <c r="N2" s="190">
        <v>38978.637999999999</v>
      </c>
      <c r="O2" s="134"/>
      <c r="P2" s="56"/>
      <c r="T2" s="137"/>
      <c r="U2" s="56"/>
    </row>
    <row r="3" spans="1:21">
      <c r="A3" s="89" t="s">
        <v>77</v>
      </c>
      <c r="B3" s="10">
        <v>13859.422</v>
      </c>
      <c r="C3" s="189">
        <v>16304.32</v>
      </c>
      <c r="D3" s="189">
        <v>8282.6830000000009</v>
      </c>
      <c r="E3" s="189">
        <v>-24454.331999999999</v>
      </c>
      <c r="F3" s="189">
        <v>-991.149</v>
      </c>
      <c r="G3" s="189">
        <v>1421.4580000000001</v>
      </c>
      <c r="H3" s="189">
        <v>10529.971</v>
      </c>
      <c r="I3" s="189">
        <v>21118.300999999999</v>
      </c>
      <c r="J3" s="189">
        <v>12190.3</v>
      </c>
      <c r="K3" s="195">
        <v>-65231.180999999997</v>
      </c>
      <c r="L3" s="188">
        <v>13462.384</v>
      </c>
      <c r="M3" s="188">
        <v>44342.955999999998</v>
      </c>
      <c r="N3" s="188">
        <v>39772.885999999999</v>
      </c>
      <c r="O3" s="134"/>
      <c r="P3" s="56"/>
    </row>
    <row r="4" spans="1:21">
      <c r="A4" s="89" t="s">
        <v>78</v>
      </c>
      <c r="B4" s="10">
        <v>3401.116</v>
      </c>
      <c r="C4" s="189">
        <v>-6255.2049999999999</v>
      </c>
      <c r="D4" s="189">
        <v>-1150.2829999999999</v>
      </c>
      <c r="E4" s="189">
        <v>75.483000000000004</v>
      </c>
      <c r="F4" s="189">
        <v>5529.2449999999999</v>
      </c>
      <c r="G4" s="189">
        <v>-4768.9970000000003</v>
      </c>
      <c r="H4" s="189">
        <v>3415.4780000000001</v>
      </c>
      <c r="I4" s="189">
        <v>5378.8249999999998</v>
      </c>
      <c r="J4" s="189">
        <v>1888.4390000000001</v>
      </c>
      <c r="K4" s="195">
        <v>-14328.647999999999</v>
      </c>
      <c r="L4" s="188">
        <v>-2385.0859999999998</v>
      </c>
      <c r="M4" s="188">
        <v>-2132.395</v>
      </c>
      <c r="N4" s="188">
        <v>18872.792999999998</v>
      </c>
      <c r="O4" s="134"/>
      <c r="P4" s="56"/>
    </row>
    <row r="5" spans="1:21">
      <c r="A5" s="89" t="s">
        <v>79</v>
      </c>
      <c r="B5" s="10">
        <v>-3912.845000000003</v>
      </c>
      <c r="C5" s="189">
        <v>-268.85099999997328</v>
      </c>
      <c r="D5" s="189">
        <v>-3046.3130000000019</v>
      </c>
      <c r="E5" s="189">
        <v>-3319.3240000000114</v>
      </c>
      <c r="F5" s="189">
        <v>-1079.4650000000056</v>
      </c>
      <c r="G5" s="189">
        <v>-2416.6850000000159</v>
      </c>
      <c r="H5" s="189">
        <v>-4305.728999999963</v>
      </c>
      <c r="I5" s="189">
        <f>I6-I4-I3-I2</f>
        <v>9791.1309999999503</v>
      </c>
      <c r="J5" s="189">
        <f>J6-J4-J3-J2</f>
        <v>56716.440999999992</v>
      </c>
      <c r="K5" s="195">
        <f>K6-K4-K3-K2</f>
        <v>-13382.42899999996</v>
      </c>
      <c r="L5" s="189">
        <f>L6-L4-L3-L2</f>
        <v>-1367.4220000000114</v>
      </c>
      <c r="M5" s="189">
        <v>-2544.8910000000005</v>
      </c>
      <c r="N5" s="189">
        <v>-566.11299999999983</v>
      </c>
    </row>
    <row r="6" spans="1:21">
      <c r="A6" s="92" t="s">
        <v>80</v>
      </c>
      <c r="B6" s="78">
        <v>26080.692999999999</v>
      </c>
      <c r="C6" s="194">
        <v>18556.264000000025</v>
      </c>
      <c r="D6" s="194">
        <v>12642.087</v>
      </c>
      <c r="E6" s="194">
        <v>-9895.1730000000098</v>
      </c>
      <c r="F6" s="194">
        <v>19237.630999999994</v>
      </c>
      <c r="G6" s="194">
        <v>13263.620999999985</v>
      </c>
      <c r="H6" s="194">
        <v>30996.703000000038</v>
      </c>
      <c r="I6" s="194">
        <v>76987.129999999946</v>
      </c>
      <c r="J6" s="194">
        <v>129652.06599999999</v>
      </c>
      <c r="K6" s="197">
        <v>-69119.215999999957</v>
      </c>
      <c r="L6" s="191">
        <v>17075.875999999989</v>
      </c>
      <c r="M6" s="191">
        <f>SUM(M2:M5)</f>
        <v>64421.67</v>
      </c>
      <c r="N6" s="191">
        <f>SUM(N2:N5)</f>
        <v>97058.204000000012</v>
      </c>
    </row>
    <row r="8" spans="1:21">
      <c r="A8" s="68"/>
      <c r="H8" s="162"/>
      <c r="I8" s="162"/>
      <c r="J8" s="162"/>
      <c r="K8" s="162"/>
      <c r="L8" s="162"/>
      <c r="M8" s="162"/>
      <c r="N8" s="162"/>
    </row>
    <row r="10" spans="1:21" ht="15">
      <c r="A10" s="119" t="s">
        <v>17</v>
      </c>
      <c r="B10" s="75" t="s">
        <v>27</v>
      </c>
      <c r="E10" s="57"/>
      <c r="F10" s="57"/>
      <c r="G10" s="57"/>
      <c r="H10" s="57"/>
      <c r="I10" s="57"/>
      <c r="J10" s="57"/>
      <c r="K10" s="57"/>
      <c r="L10" s="57"/>
      <c r="M10" s="57"/>
      <c r="N10" s="57"/>
    </row>
    <row r="11" spans="1:21">
      <c r="A11" s="89" t="s">
        <v>76</v>
      </c>
      <c r="B11" s="149">
        <f>N2/1000</f>
        <v>38.978637999999997</v>
      </c>
    </row>
    <row r="12" spans="1:21">
      <c r="A12" s="89" t="s">
        <v>77</v>
      </c>
      <c r="B12" s="149">
        <f t="shared" ref="B12:B15" si="0">N3/1000</f>
        <v>39.772886</v>
      </c>
    </row>
    <row r="13" spans="1:21">
      <c r="A13" s="89" t="s">
        <v>78</v>
      </c>
      <c r="B13" s="149">
        <f t="shared" si="0"/>
        <v>18.872792999999998</v>
      </c>
    </row>
    <row r="14" spans="1:21">
      <c r="A14" s="89" t="s">
        <v>79</v>
      </c>
      <c r="B14" s="149">
        <f t="shared" si="0"/>
        <v>-0.56611299999999987</v>
      </c>
    </row>
    <row r="15" spans="1:21">
      <c r="A15" s="89" t="s">
        <v>80</v>
      </c>
      <c r="B15" s="149">
        <f t="shared" si="0"/>
        <v>97.058204000000018</v>
      </c>
    </row>
    <row r="17" spans="1:1">
      <c r="A17" s="68"/>
    </row>
  </sheetData>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30"/>
  <dimension ref="A1:M8"/>
  <sheetViews>
    <sheetView zoomScaleNormal="100" workbookViewId="0">
      <selection activeCell="G22" sqref="G22"/>
    </sheetView>
  </sheetViews>
  <sheetFormatPr defaultColWidth="9.125" defaultRowHeight="14.25"/>
  <cols>
    <col min="1" max="1" width="38.875" style="1" bestFit="1" customWidth="1"/>
    <col min="2" max="4" width="9.125" style="1"/>
    <col min="5" max="5" width="9" style="1" customWidth="1"/>
    <col min="6" max="12" width="9.125" style="1"/>
    <col min="13" max="13" width="9.125" style="170"/>
    <col min="14" max="16384" width="9.125" style="1"/>
  </cols>
  <sheetData>
    <row r="1" spans="1:12" ht="15">
      <c r="A1" s="69" t="s">
        <v>10</v>
      </c>
      <c r="B1" s="81" t="s">
        <v>2</v>
      </c>
      <c r="C1" s="81" t="s">
        <v>3</v>
      </c>
      <c r="D1" s="220" t="s">
        <v>7</v>
      </c>
      <c r="E1" s="220" t="s">
        <v>4</v>
      </c>
      <c r="F1" s="220" t="s">
        <v>8</v>
      </c>
      <c r="G1" s="220" t="s">
        <v>15</v>
      </c>
      <c r="H1" s="220" t="s">
        <v>16</v>
      </c>
      <c r="I1" s="220" t="s">
        <v>14</v>
      </c>
      <c r="J1" s="220" t="s">
        <v>21</v>
      </c>
      <c r="K1" s="220" t="s">
        <v>22</v>
      </c>
      <c r="L1" s="220" t="s">
        <v>27</v>
      </c>
    </row>
    <row r="2" spans="1:12" ht="15">
      <c r="A2" s="79" t="s">
        <v>129</v>
      </c>
      <c r="B2" s="7">
        <v>10968.5</v>
      </c>
      <c r="C2" s="7">
        <v>14578.51</v>
      </c>
      <c r="D2" s="218">
        <v>7624.335</v>
      </c>
      <c r="E2" s="221">
        <v>6086.5969999999998</v>
      </c>
      <c r="F2" s="221">
        <v>8689.607</v>
      </c>
      <c r="G2" s="221">
        <v>4578.8490000000002</v>
      </c>
      <c r="H2" s="221">
        <v>10369.197</v>
      </c>
      <c r="I2" s="221">
        <v>10955.246999999999</v>
      </c>
      <c r="J2" s="221">
        <v>7679.4260000000004</v>
      </c>
      <c r="K2" s="221">
        <v>9921.6260000000002</v>
      </c>
      <c r="L2" s="221">
        <v>14468.44</v>
      </c>
    </row>
    <row r="3" spans="1:12" ht="15">
      <c r="A3" s="80" t="s">
        <v>128</v>
      </c>
      <c r="B3" s="8">
        <v>980.28799999999956</v>
      </c>
      <c r="C3" s="8">
        <v>10083.695</v>
      </c>
      <c r="D3" s="201">
        <v>731.44800000000032</v>
      </c>
      <c r="E3" s="205">
        <v>1691.9780000000001</v>
      </c>
      <c r="F3" s="205">
        <v>1366.71</v>
      </c>
      <c r="G3" s="205">
        <v>198.32400000000007</v>
      </c>
      <c r="H3" s="205">
        <v>-1301.049</v>
      </c>
      <c r="I3" s="205">
        <v>-563.47099999999955</v>
      </c>
      <c r="J3" s="205">
        <f t="shared" ref="J3:K3" si="0">J2-J4-J5-J6</f>
        <v>-316.47599999999966</v>
      </c>
      <c r="K3" s="205">
        <f t="shared" si="0"/>
        <v>1923.0650000000005</v>
      </c>
      <c r="L3" s="205">
        <f>L2-L4-L5-L6</f>
        <v>669.44000000000051</v>
      </c>
    </row>
    <row r="4" spans="1:12" ht="15">
      <c r="A4" s="79" t="s">
        <v>127</v>
      </c>
      <c r="B4" s="7">
        <v>4468</v>
      </c>
      <c r="C4" s="7">
        <v>4419</v>
      </c>
      <c r="D4" s="201">
        <v>4543</v>
      </c>
      <c r="E4" s="205">
        <v>4509</v>
      </c>
      <c r="F4" s="205">
        <v>3517</v>
      </c>
      <c r="G4" s="205">
        <v>2066</v>
      </c>
      <c r="H4" s="205">
        <v>6568</v>
      </c>
      <c r="I4" s="205">
        <v>7071</v>
      </c>
      <c r="J4" s="205">
        <v>4178</v>
      </c>
      <c r="K4" s="205">
        <v>2763</v>
      </c>
      <c r="L4" s="205">
        <v>6079</v>
      </c>
    </row>
    <row r="5" spans="1:12" ht="15">
      <c r="A5" s="80" t="s">
        <v>130</v>
      </c>
      <c r="B5" s="8">
        <v>435.52600000000001</v>
      </c>
      <c r="C5" s="8">
        <v>681.221</v>
      </c>
      <c r="D5" s="201">
        <v>1109.893</v>
      </c>
      <c r="E5" s="205">
        <v>1818.174</v>
      </c>
      <c r="F5" s="205">
        <v>2099.877</v>
      </c>
      <c r="G5" s="205">
        <v>1499.1990000000001</v>
      </c>
      <c r="H5" s="205">
        <v>2093.2460000000001</v>
      </c>
      <c r="I5" s="205">
        <v>2000.7180000000001</v>
      </c>
      <c r="J5" s="205">
        <v>1594.902</v>
      </c>
      <c r="K5" s="205">
        <v>2292.5610000000001</v>
      </c>
      <c r="L5" s="205">
        <v>2142</v>
      </c>
    </row>
    <row r="6" spans="1:12" ht="15.75" thickBot="1">
      <c r="A6" s="79" t="s">
        <v>126</v>
      </c>
      <c r="B6" s="7">
        <v>5084.6859999999997</v>
      </c>
      <c r="C6" s="7">
        <v>-605.40599999999995</v>
      </c>
      <c r="D6" s="219">
        <v>1239.9939999999999</v>
      </c>
      <c r="E6" s="222">
        <v>-1932.5550000000001</v>
      </c>
      <c r="F6" s="222">
        <v>1706.02</v>
      </c>
      <c r="G6" s="222">
        <v>815.32600000000002</v>
      </c>
      <c r="H6" s="222">
        <v>3009</v>
      </c>
      <c r="I6" s="222">
        <v>2447</v>
      </c>
      <c r="J6" s="222">
        <v>2223</v>
      </c>
      <c r="K6" s="222">
        <v>2943</v>
      </c>
      <c r="L6" s="222">
        <v>5578</v>
      </c>
    </row>
    <row r="7" spans="1:12" ht="15" thickBot="1">
      <c r="B7" s="166"/>
      <c r="C7" s="166"/>
      <c r="D7" s="166"/>
      <c r="E7" s="166"/>
      <c r="F7" s="167"/>
      <c r="G7" s="168"/>
      <c r="H7" s="168"/>
      <c r="I7" s="169"/>
      <c r="J7" s="169"/>
      <c r="K7" s="169"/>
      <c r="L7" s="166"/>
    </row>
    <row r="8" spans="1:12">
      <c r="B8" s="170"/>
      <c r="C8" s="170"/>
      <c r="D8" s="170"/>
      <c r="E8" s="170"/>
      <c r="F8" s="170"/>
      <c r="G8" s="170"/>
      <c r="H8" s="170"/>
      <c r="I8" s="170"/>
      <c r="J8" s="170"/>
      <c r="K8" s="170"/>
      <c r="L8" s="170"/>
    </row>
  </sheetData>
  <pageMargins left="0.7" right="0.7" top="0.75" bottom="0.75" header="0.3" footer="0.3"/>
  <pageSetup paperSize="9" orientation="portrait" r:id="rId1"/>
  <legacy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1"/>
  <dimension ref="A1:I31"/>
  <sheetViews>
    <sheetView zoomScaleNormal="100" workbookViewId="0">
      <selection activeCell="I30" sqref="I29:I30"/>
    </sheetView>
  </sheetViews>
  <sheetFormatPr defaultColWidth="9" defaultRowHeight="14.25"/>
  <cols>
    <col min="1" max="16384" width="9" style="1"/>
  </cols>
  <sheetData>
    <row r="1" spans="1:1" ht="15">
      <c r="A1" s="158" t="s">
        <v>60</v>
      </c>
    </row>
    <row r="2" spans="1:1">
      <c r="A2" s="14" t="s">
        <v>30</v>
      </c>
    </row>
    <row r="15" spans="1:1">
      <c r="A15" s="17" t="s">
        <v>13</v>
      </c>
    </row>
    <row r="19" spans="1:9">
      <c r="A19" s="1" t="s">
        <v>31</v>
      </c>
    </row>
    <row r="31" spans="1:9" ht="15">
      <c r="I31" s="16"/>
    </row>
  </sheetData>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2"/>
  <dimension ref="A1:O2"/>
  <sheetViews>
    <sheetView zoomScaleNormal="100" workbookViewId="0">
      <selection activeCell="H13" sqref="H13"/>
    </sheetView>
  </sheetViews>
  <sheetFormatPr defaultRowHeight="14.25"/>
  <cols>
    <col min="1" max="1" width="16.125" bestFit="1" customWidth="1"/>
    <col min="13" max="13" width="11.375" bestFit="1" customWidth="1"/>
    <col min="14" max="14" width="12.625" bestFit="1" customWidth="1"/>
  </cols>
  <sheetData>
    <row r="1" spans="1:15" ht="15">
      <c r="B1" s="12" t="s">
        <v>0</v>
      </c>
      <c r="C1" s="12" t="s">
        <v>1</v>
      </c>
      <c r="D1" s="12" t="s">
        <v>2</v>
      </c>
      <c r="E1" s="12" t="s">
        <v>3</v>
      </c>
      <c r="F1" s="12" t="s">
        <v>7</v>
      </c>
      <c r="G1" s="12" t="s">
        <v>4</v>
      </c>
      <c r="H1" s="12" t="s">
        <v>8</v>
      </c>
      <c r="I1" s="12" t="s">
        <v>15</v>
      </c>
      <c r="J1" s="12" t="s">
        <v>16</v>
      </c>
      <c r="K1" s="75" t="s">
        <v>14</v>
      </c>
      <c r="L1" s="75" t="s">
        <v>21</v>
      </c>
      <c r="M1" s="150" t="s">
        <v>22</v>
      </c>
      <c r="N1" s="150" t="s">
        <v>27</v>
      </c>
    </row>
    <row r="2" spans="1:15">
      <c r="A2" s="11" t="s">
        <v>131</v>
      </c>
      <c r="B2" s="142">
        <v>81789.758000000002</v>
      </c>
      <c r="C2" s="142">
        <v>86101.168000000005</v>
      </c>
      <c r="D2" s="142">
        <v>90574.784</v>
      </c>
      <c r="E2" s="142">
        <v>98446.770999999993</v>
      </c>
      <c r="F2" s="142">
        <v>113011.493</v>
      </c>
      <c r="G2" s="142">
        <v>115279.44899999999</v>
      </c>
      <c r="H2" s="142">
        <v>126014.202</v>
      </c>
      <c r="I2" s="142">
        <v>173297.05300000001</v>
      </c>
      <c r="J2" s="142">
        <v>212992.481</v>
      </c>
      <c r="K2" s="142">
        <v>194217.921</v>
      </c>
      <c r="L2" s="142">
        <v>204693.95300000001</v>
      </c>
      <c r="M2" s="142">
        <v>214570.024</v>
      </c>
      <c r="N2" s="142">
        <v>229508.34400000001</v>
      </c>
      <c r="O2" s="57"/>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3"/>
  <dimension ref="A1:I19"/>
  <sheetViews>
    <sheetView zoomScaleNormal="100" workbookViewId="0">
      <selection activeCell="M23" sqref="M23"/>
    </sheetView>
  </sheetViews>
  <sheetFormatPr defaultRowHeight="14.25"/>
  <sheetData>
    <row r="1" spans="1:9" ht="15">
      <c r="A1" s="158" t="s">
        <v>61</v>
      </c>
      <c r="I1" s="158"/>
    </row>
    <row r="2" spans="1:9">
      <c r="A2" s="14" t="s">
        <v>30</v>
      </c>
      <c r="I2" s="157"/>
    </row>
    <row r="15" spans="1:9">
      <c r="A15" s="9"/>
    </row>
    <row r="16" spans="1:9">
      <c r="I16" s="160"/>
    </row>
    <row r="19" spans="1:1">
      <c r="A19" t="s">
        <v>31</v>
      </c>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4"/>
  <dimension ref="A1:H22"/>
  <sheetViews>
    <sheetView workbookViewId="0">
      <selection activeCell="I9" sqref="I9"/>
    </sheetView>
  </sheetViews>
  <sheetFormatPr defaultColWidth="9.125" defaultRowHeight="14.25"/>
  <cols>
    <col min="1" max="1" width="14.875" style="1" customWidth="1"/>
    <col min="2" max="2" width="49.75" style="1" customWidth="1"/>
    <col min="3" max="3" width="13.625" style="1" customWidth="1"/>
    <col min="4" max="4" width="41.125" style="1" customWidth="1"/>
    <col min="5" max="16384" width="9.125" style="1"/>
  </cols>
  <sheetData>
    <row r="1" spans="1:8" s="27" customFormat="1" ht="30">
      <c r="A1" s="102" t="s">
        <v>10</v>
      </c>
      <c r="B1" s="103" t="s">
        <v>132</v>
      </c>
      <c r="C1" s="103" t="s">
        <v>133</v>
      </c>
      <c r="D1" s="104" t="s">
        <v>134</v>
      </c>
    </row>
    <row r="2" spans="1:8">
      <c r="A2" s="100">
        <v>2011</v>
      </c>
      <c r="B2" s="28">
        <v>106981.49400000001</v>
      </c>
      <c r="C2" s="28">
        <v>266720</v>
      </c>
      <c r="D2" s="101">
        <v>40.109000000000002</v>
      </c>
    </row>
    <row r="3" spans="1:8">
      <c r="A3" s="100">
        <v>2012</v>
      </c>
      <c r="B3" s="28">
        <v>100468.09</v>
      </c>
      <c r="C3" s="28">
        <v>262141</v>
      </c>
      <c r="D3" s="101">
        <v>38.325000000000003</v>
      </c>
    </row>
    <row r="4" spans="1:8">
      <c r="A4" s="100">
        <v>2013</v>
      </c>
      <c r="B4" s="28">
        <v>99987.782999999996</v>
      </c>
      <c r="C4" s="28">
        <v>297844</v>
      </c>
      <c r="D4" s="101">
        <v>33.57</v>
      </c>
    </row>
    <row r="5" spans="1:8">
      <c r="A5" s="100">
        <v>2014</v>
      </c>
      <c r="B5" s="28">
        <v>94176.047000000006</v>
      </c>
      <c r="C5" s="28">
        <v>314378</v>
      </c>
      <c r="D5" s="101">
        <v>29.956</v>
      </c>
    </row>
    <row r="6" spans="1:8">
      <c r="A6" s="100">
        <v>2015</v>
      </c>
      <c r="B6" s="28">
        <v>85917.133999999991</v>
      </c>
      <c r="C6" s="28">
        <v>303641</v>
      </c>
      <c r="D6" s="101">
        <v>28.295000000000002</v>
      </c>
    </row>
    <row r="7" spans="1:8">
      <c r="A7" s="100">
        <v>2016</v>
      </c>
      <c r="B7" s="28">
        <v>87126.96100000001</v>
      </c>
      <c r="C7" s="28">
        <v>322071</v>
      </c>
      <c r="D7" s="101">
        <v>27.052</v>
      </c>
    </row>
    <row r="8" spans="1:8">
      <c r="A8" s="100">
        <v>2017</v>
      </c>
      <c r="B8" s="28">
        <v>90081.592000000004</v>
      </c>
      <c r="C8" s="28">
        <v>358340.29865268816</v>
      </c>
      <c r="D8" s="101">
        <v>25.138000000000002</v>
      </c>
    </row>
    <row r="9" spans="1:8">
      <c r="A9" s="100">
        <v>2018</v>
      </c>
      <c r="B9" s="28">
        <v>94307.213000000003</v>
      </c>
      <c r="C9" s="28">
        <v>376090.15408687422</v>
      </c>
      <c r="D9" s="101">
        <v>25.074999999999999</v>
      </c>
      <c r="H9" s="29"/>
    </row>
    <row r="10" spans="1:8">
      <c r="A10" s="100">
        <v>2019</v>
      </c>
      <c r="B10" s="28">
        <v>103200</v>
      </c>
      <c r="C10" s="28">
        <v>402445.840028523</v>
      </c>
      <c r="D10" s="101">
        <v>25.64</v>
      </c>
      <c r="H10" s="29"/>
    </row>
    <row r="11" spans="1:8">
      <c r="A11" s="100">
        <v>2020</v>
      </c>
      <c r="B11" s="28">
        <v>130408.182</v>
      </c>
      <c r="C11" s="28">
        <v>412010.78640261339</v>
      </c>
      <c r="D11" s="101">
        <v>31.714895080369914</v>
      </c>
      <c r="H11" s="29"/>
    </row>
    <row r="12" spans="1:8">
      <c r="A12" s="100">
        <v>2021</v>
      </c>
      <c r="B12" s="28">
        <v>160326.54999999999</v>
      </c>
      <c r="C12" s="28">
        <v>489600.00242976553</v>
      </c>
      <c r="D12" s="101">
        <v>32.744733284577414</v>
      </c>
      <c r="H12" s="29"/>
    </row>
    <row r="13" spans="1:8">
      <c r="A13" s="105">
        <v>2022</v>
      </c>
      <c r="B13" s="106">
        <v>155901.329</v>
      </c>
      <c r="C13" s="106">
        <v>525106.15105097205</v>
      </c>
      <c r="D13" s="107">
        <v>29.542982001292284</v>
      </c>
      <c r="G13" s="129"/>
      <c r="H13" s="29"/>
    </row>
    <row r="14" spans="1:8">
      <c r="A14" s="105">
        <v>2023</v>
      </c>
      <c r="B14" s="125">
        <v>144497</v>
      </c>
      <c r="C14" s="125">
        <v>510760</v>
      </c>
      <c r="D14" s="126">
        <v>28.3025379618926</v>
      </c>
      <c r="G14" s="129"/>
    </row>
    <row r="15" spans="1:8">
      <c r="A15" s="105">
        <v>2024</v>
      </c>
      <c r="B15" s="106">
        <v>147289</v>
      </c>
      <c r="C15" s="171">
        <v>542488.58712319832</v>
      </c>
      <c r="D15" s="107">
        <v>27.154942967953726</v>
      </c>
      <c r="G15" s="129"/>
    </row>
    <row r="16" spans="1:8">
      <c r="A16" s="105">
        <v>2025</v>
      </c>
      <c r="B16" s="106">
        <v>164981</v>
      </c>
      <c r="C16" s="171">
        <v>611593.81378275133</v>
      </c>
      <c r="D16" s="126">
        <v>26.975583513440199</v>
      </c>
    </row>
    <row r="17" spans="2:4">
      <c r="B17" s="30"/>
      <c r="C17" s="30"/>
      <c r="D17" s="30"/>
    </row>
    <row r="18" spans="2:4">
      <c r="B18" s="129"/>
      <c r="C18" s="129"/>
    </row>
    <row r="19" spans="2:4">
      <c r="B19" s="129"/>
      <c r="C19" s="129"/>
    </row>
    <row r="20" spans="2:4">
      <c r="C20" s="245"/>
    </row>
    <row r="22" spans="2:4">
      <c r="C22" s="143"/>
    </row>
  </sheetData>
  <pageMargins left="0.7" right="0.7" top="0.75" bottom="0.75" header="0.3" footer="0.3"/>
  <pageSetup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5"/>
  <dimension ref="A1:A21"/>
  <sheetViews>
    <sheetView workbookViewId="0">
      <selection activeCell="I13" sqref="I13"/>
    </sheetView>
  </sheetViews>
  <sheetFormatPr defaultColWidth="9" defaultRowHeight="14.25"/>
  <cols>
    <col min="1" max="16384" width="9" style="1"/>
  </cols>
  <sheetData>
    <row r="1" spans="1:1" ht="15">
      <c r="A1" s="158" t="s">
        <v>62</v>
      </c>
    </row>
    <row r="2" spans="1:1">
      <c r="A2" s="14" t="s">
        <v>30</v>
      </c>
    </row>
    <row r="19" spans="1:1">
      <c r="A19" s="1" t="s">
        <v>31</v>
      </c>
    </row>
    <row r="21" spans="1:1">
      <c r="A21" s="9"/>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6"/>
  <dimension ref="A1:K26"/>
  <sheetViews>
    <sheetView workbookViewId="0">
      <selection activeCell="F39" sqref="F39"/>
    </sheetView>
  </sheetViews>
  <sheetFormatPr defaultColWidth="9.125" defaultRowHeight="14.25"/>
  <cols>
    <col min="1" max="1" width="14.875" style="1" customWidth="1"/>
    <col min="2" max="2" width="39.375" style="1" customWidth="1"/>
    <col min="3" max="3" width="27.25" style="1" customWidth="1"/>
    <col min="4" max="4" width="27.625" style="1" customWidth="1"/>
    <col min="5" max="5" width="13.75" style="1" bestFit="1" customWidth="1"/>
    <col min="6" max="6" width="27.625" style="1" customWidth="1"/>
    <col min="7" max="16384" width="9.125" style="1"/>
  </cols>
  <sheetData>
    <row r="1" spans="1:11" ht="30">
      <c r="A1" s="172" t="s">
        <v>136</v>
      </c>
      <c r="B1" s="173" t="s">
        <v>137</v>
      </c>
      <c r="C1" s="173" t="s">
        <v>138</v>
      </c>
      <c r="D1" s="173" t="s">
        <v>139</v>
      </c>
      <c r="E1" s="173" t="s">
        <v>135</v>
      </c>
      <c r="F1" s="174" t="s">
        <v>140</v>
      </c>
    </row>
    <row r="2" spans="1:11">
      <c r="A2" s="175">
        <v>2002</v>
      </c>
      <c r="B2" s="176">
        <v>-20524.013999999996</v>
      </c>
      <c r="C2" s="176">
        <v>101799.59</v>
      </c>
      <c r="D2" s="176">
        <v>81275.576000000001</v>
      </c>
      <c r="E2" s="177">
        <v>121144.26471635756</v>
      </c>
      <c r="F2" s="178">
        <v>-0.16941795839905519</v>
      </c>
    </row>
    <row r="3" spans="1:11">
      <c r="A3" s="175">
        <v>2003</v>
      </c>
      <c r="B3" s="176">
        <v>-24671.262000000002</v>
      </c>
      <c r="C3" s="176">
        <v>117871.647</v>
      </c>
      <c r="D3" s="176">
        <v>93200.384999999995</v>
      </c>
      <c r="E3" s="177">
        <v>127322.59016664009</v>
      </c>
      <c r="F3" s="178">
        <v>-0.19376971492419531</v>
      </c>
      <c r="K3" s="3"/>
    </row>
    <row r="4" spans="1:11">
      <c r="A4" s="175">
        <v>2004</v>
      </c>
      <c r="B4" s="176">
        <v>-20020.738000000012</v>
      </c>
      <c r="C4" s="176">
        <v>130599.78200000001</v>
      </c>
      <c r="D4" s="176">
        <v>110579.04399999999</v>
      </c>
      <c r="E4" s="177">
        <v>135685.44399347922</v>
      </c>
      <c r="F4" s="178">
        <v>-0.14755258494022522</v>
      </c>
      <c r="K4" s="3"/>
    </row>
    <row r="5" spans="1:11">
      <c r="A5" s="175">
        <v>2005</v>
      </c>
      <c r="B5" s="176">
        <v>-19141.928</v>
      </c>
      <c r="C5" s="176">
        <v>146364.16800000001</v>
      </c>
      <c r="D5" s="176">
        <v>127222.24</v>
      </c>
      <c r="E5" s="177">
        <v>142715.7191190474</v>
      </c>
      <c r="F5" s="178">
        <v>-0.13412627647577219</v>
      </c>
      <c r="K5" s="3"/>
    </row>
    <row r="6" spans="1:11">
      <c r="A6" s="175">
        <v>2006</v>
      </c>
      <c r="B6" s="176">
        <v>4941.539999999979</v>
      </c>
      <c r="C6" s="176">
        <v>165205.87100000001</v>
      </c>
      <c r="D6" s="176">
        <v>170147.41099999999</v>
      </c>
      <c r="E6" s="177">
        <v>154256.53515721177</v>
      </c>
      <c r="F6" s="178">
        <v>3.2034558503234688E-2</v>
      </c>
      <c r="K6" s="3"/>
    </row>
    <row r="7" spans="1:11">
      <c r="A7" s="175">
        <v>2007</v>
      </c>
      <c r="B7" s="176">
        <v>4107.2280000000028</v>
      </c>
      <c r="C7" s="176">
        <v>193654.39300000001</v>
      </c>
      <c r="D7" s="176">
        <v>197761.62100000001</v>
      </c>
      <c r="E7" s="177">
        <v>179078.83476164215</v>
      </c>
      <c r="F7" s="178">
        <v>2.2935306707053422E-2</v>
      </c>
      <c r="K7" s="3"/>
    </row>
    <row r="8" spans="1:11">
      <c r="A8" s="175">
        <v>2008</v>
      </c>
      <c r="B8" s="176">
        <v>19653.42200000002</v>
      </c>
      <c r="C8" s="176">
        <v>175077.07199999999</v>
      </c>
      <c r="D8" s="176">
        <v>194730.49400000001</v>
      </c>
      <c r="E8" s="177">
        <v>216815.45776475506</v>
      </c>
      <c r="F8" s="178">
        <v>9.0645852480333758E-2</v>
      </c>
      <c r="K8" s="3"/>
    </row>
    <row r="9" spans="1:11">
      <c r="A9" s="175">
        <v>2009</v>
      </c>
      <c r="B9" s="176">
        <v>14699.296999999991</v>
      </c>
      <c r="C9" s="176">
        <v>212428.6</v>
      </c>
      <c r="D9" s="176">
        <v>227127.897</v>
      </c>
      <c r="E9" s="177">
        <v>208457.85206829387</v>
      </c>
      <c r="F9" s="178">
        <v>7.0514479805655311E-2</v>
      </c>
      <c r="K9" s="3"/>
    </row>
    <row r="10" spans="1:11">
      <c r="A10" s="175">
        <v>2010</v>
      </c>
      <c r="B10" s="176">
        <v>27225</v>
      </c>
      <c r="C10" s="176">
        <v>232266</v>
      </c>
      <c r="D10" s="176">
        <v>259491</v>
      </c>
      <c r="E10" s="177">
        <v>235099.14813297789</v>
      </c>
      <c r="F10" s="178">
        <v>0.11580220607435322</v>
      </c>
      <c r="K10" s="3"/>
    </row>
    <row r="11" spans="1:11">
      <c r="A11" s="175">
        <v>2011</v>
      </c>
      <c r="B11" s="176">
        <v>46145</v>
      </c>
      <c r="C11" s="177">
        <v>220484</v>
      </c>
      <c r="D11" s="176">
        <v>266629</v>
      </c>
      <c r="E11" s="177">
        <v>261172.7920595624</v>
      </c>
      <c r="F11" s="178">
        <v>0.1766837948015515</v>
      </c>
      <c r="K11" s="3"/>
    </row>
    <row r="12" spans="1:11">
      <c r="A12" s="175">
        <v>2012</v>
      </c>
      <c r="B12" s="176">
        <v>55368.915000000008</v>
      </c>
      <c r="C12" s="177">
        <v>222416.09</v>
      </c>
      <c r="D12" s="176">
        <v>277785.005</v>
      </c>
      <c r="E12" s="177">
        <v>258278</v>
      </c>
      <c r="F12" s="178">
        <v>0.21437720208457556</v>
      </c>
      <c r="K12" s="3"/>
    </row>
    <row r="13" spans="1:11">
      <c r="A13" s="175">
        <v>2013</v>
      </c>
      <c r="B13" s="176">
        <v>65347.238000000012</v>
      </c>
      <c r="C13" s="177">
        <v>248496.783</v>
      </c>
      <c r="D13" s="176">
        <v>313844.02100000001</v>
      </c>
      <c r="E13" s="177">
        <v>294277.08875516319</v>
      </c>
      <c r="F13" s="178">
        <v>0.2220602299568368</v>
      </c>
      <c r="K13" s="3"/>
    </row>
    <row r="14" spans="1:11">
      <c r="A14" s="175">
        <v>2014</v>
      </c>
      <c r="B14" s="176">
        <v>67665.622999999963</v>
      </c>
      <c r="C14" s="177">
        <v>267053.04700000002</v>
      </c>
      <c r="D14" s="176">
        <v>334718.67</v>
      </c>
      <c r="E14" s="177">
        <v>310992.56632888649</v>
      </c>
      <c r="F14" s="178">
        <v>0.21757955117306885</v>
      </c>
      <c r="K14" s="3"/>
    </row>
    <row r="15" spans="1:11">
      <c r="A15" s="175">
        <v>2015</v>
      </c>
      <c r="B15" s="176">
        <v>68284.454999999958</v>
      </c>
      <c r="C15" s="177">
        <v>279695.13400000002</v>
      </c>
      <c r="D15" s="176">
        <v>347979.58899999998</v>
      </c>
      <c r="E15" s="177">
        <v>300302.52716740768</v>
      </c>
      <c r="F15" s="178">
        <v>0.2273855489798588</v>
      </c>
      <c r="K15" s="3"/>
    </row>
    <row r="16" spans="1:11">
      <c r="A16" s="175">
        <v>2016</v>
      </c>
      <c r="B16" s="176">
        <v>105525.39999999997</v>
      </c>
      <c r="C16" s="177">
        <v>269799.96100000001</v>
      </c>
      <c r="D16" s="176">
        <v>375325.36099999998</v>
      </c>
      <c r="E16" s="177">
        <v>318992.57716272917</v>
      </c>
      <c r="F16" s="178">
        <v>0.33080832456539516</v>
      </c>
      <c r="K16" s="3"/>
    </row>
    <row r="17" spans="1:11">
      <c r="A17" s="175">
        <v>2017</v>
      </c>
      <c r="B17" s="176">
        <v>144442.72700000001</v>
      </c>
      <c r="C17" s="177">
        <v>289037.592</v>
      </c>
      <c r="D17" s="176">
        <v>433480.31900000002</v>
      </c>
      <c r="E17" s="177">
        <v>358340.29865268816</v>
      </c>
      <c r="F17" s="178">
        <v>0.40308814705765844</v>
      </c>
      <c r="K17" s="3"/>
    </row>
    <row r="18" spans="1:11">
      <c r="A18" s="175">
        <v>2018</v>
      </c>
      <c r="B18" s="176">
        <v>136097.05200000003</v>
      </c>
      <c r="C18" s="177">
        <v>302301.21299999999</v>
      </c>
      <c r="D18" s="176">
        <v>438398.26500000001</v>
      </c>
      <c r="E18" s="177">
        <v>376090.15408687422</v>
      </c>
      <c r="F18" s="178">
        <v>0.36187347773151901</v>
      </c>
      <c r="K18" s="3"/>
    </row>
    <row r="19" spans="1:11">
      <c r="A19" s="175">
        <v>2019</v>
      </c>
      <c r="B19" s="176">
        <v>157511.77299999999</v>
      </c>
      <c r="C19" s="177">
        <v>333297.91600000003</v>
      </c>
      <c r="D19" s="176">
        <v>490809.68900000001</v>
      </c>
      <c r="E19" s="177">
        <v>402445.840028523</v>
      </c>
      <c r="F19" s="239">
        <v>0.39138626203425653</v>
      </c>
      <c r="K19" s="3"/>
    </row>
    <row r="20" spans="1:11">
      <c r="A20" s="175">
        <v>2020</v>
      </c>
      <c r="B20" s="176">
        <v>184780.652</v>
      </c>
      <c r="C20" s="177">
        <v>410285.04599999997</v>
      </c>
      <c r="D20" s="176">
        <v>595065.69799999997</v>
      </c>
      <c r="E20" s="177">
        <v>412010.78640261339</v>
      </c>
      <c r="F20" s="239">
        <f>Table16[[#This Row],[Surplus of assets over liabilities—right axis]]/Table16[[#This Row],[GDP]]</f>
        <v>0.44848498655429359</v>
      </c>
      <c r="K20" s="3"/>
    </row>
    <row r="21" spans="1:11">
      <c r="A21" s="175">
        <v>2021</v>
      </c>
      <c r="B21" s="176">
        <v>154461.11200000008</v>
      </c>
      <c r="C21" s="177">
        <v>539937.11199999996</v>
      </c>
      <c r="D21" s="176">
        <v>694398.22400000005</v>
      </c>
      <c r="E21" s="177">
        <v>489625.45703651488</v>
      </c>
      <c r="F21" s="239">
        <f>Table16[[#This Row],[Surplus of assets over liabilities—right axis]]/Table16[[#This Row],[GDP]]</f>
        <v>0.31546789444912543</v>
      </c>
      <c r="K21" s="3"/>
    </row>
    <row r="22" spans="1:11">
      <c r="A22" s="179">
        <v>2022</v>
      </c>
      <c r="B22" s="176">
        <v>237953.13799999998</v>
      </c>
      <c r="C22" s="177">
        <v>470817.89600000001</v>
      </c>
      <c r="D22" s="176">
        <v>708771.03399999999</v>
      </c>
      <c r="E22" s="180">
        <v>525262.91690260684</v>
      </c>
      <c r="F22" s="239">
        <f>Table16[[#This Row],[Surplus of assets over liabilities—right axis]]/Table16[[#This Row],[GDP]]</f>
        <v>0.45301720403787948</v>
      </c>
      <c r="K22" s="3"/>
    </row>
    <row r="23" spans="1:11">
      <c r="A23" s="179">
        <v>2023</v>
      </c>
      <c r="B23" s="176">
        <v>219975.924</v>
      </c>
      <c r="C23" s="177">
        <v>488795.11</v>
      </c>
      <c r="D23" s="176">
        <v>708771.03399999999</v>
      </c>
      <c r="E23" s="181">
        <v>510544.32006965298</v>
      </c>
      <c r="F23" s="239">
        <f>Table16[[#This Row],[Surplus of assets over liabilities—right axis]]/Table16[[#This Row],[GDP]]</f>
        <v>0.43086548092433763</v>
      </c>
    </row>
    <row r="24" spans="1:11">
      <c r="A24" s="182">
        <v>2024</v>
      </c>
      <c r="B24" s="176">
        <v>230474.53000000003</v>
      </c>
      <c r="C24" s="177">
        <v>554600.86699999997</v>
      </c>
      <c r="D24" s="176">
        <v>785075.397</v>
      </c>
      <c r="E24" s="171">
        <v>542402.1702929727</v>
      </c>
      <c r="F24" s="239">
        <f>Table16[[#This Row],[Surplus of assets over liabilities—right axis]]/Table16[[#This Row],[GDP]]</f>
        <v>0.42491446867830873</v>
      </c>
    </row>
    <row r="25" spans="1:11">
      <c r="A25" s="179">
        <v>2025</v>
      </c>
      <c r="B25" s="176">
        <v>263235.68799999997</v>
      </c>
      <c r="C25" s="177">
        <v>651658.61300000001</v>
      </c>
      <c r="D25" s="176">
        <v>914894.30099999998</v>
      </c>
      <c r="E25" s="171">
        <v>611593.81378275133</v>
      </c>
      <c r="F25" s="239">
        <v>0.43040933715772645</v>
      </c>
    </row>
    <row r="26" spans="1:11">
      <c r="B26" s="129"/>
      <c r="C26" s="129"/>
      <c r="D26" s="129"/>
      <c r="E26" s="129"/>
      <c r="F26" s="144"/>
    </row>
  </sheetData>
  <pageMargins left="0.7" right="0.7" top="0.75" bottom="0.75" header="0.3" footer="0.3"/>
  <pageSetup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7"/>
  <dimension ref="A1:A19"/>
  <sheetViews>
    <sheetView zoomScaleNormal="100" workbookViewId="0">
      <selection activeCell="K30" sqref="K30"/>
    </sheetView>
  </sheetViews>
  <sheetFormatPr defaultColWidth="9" defaultRowHeight="14.25"/>
  <cols>
    <col min="1" max="16384" width="9" style="1"/>
  </cols>
  <sheetData>
    <row r="1" spans="1:1" ht="15">
      <c r="A1" s="158" t="s">
        <v>63</v>
      </c>
    </row>
    <row r="2" spans="1:1">
      <c r="A2" s="14" t="s">
        <v>30</v>
      </c>
    </row>
    <row r="15" spans="1:1">
      <c r="A15" s="9" t="s">
        <v>13</v>
      </c>
    </row>
    <row r="19" spans="1:1">
      <c r="A19" s="1" t="s">
        <v>31</v>
      </c>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8"/>
  <dimension ref="A1:F19"/>
  <sheetViews>
    <sheetView workbookViewId="0">
      <selection activeCell="D28" sqref="D28"/>
    </sheetView>
  </sheetViews>
  <sheetFormatPr defaultColWidth="9.125" defaultRowHeight="14.25"/>
  <cols>
    <col min="1" max="1" width="17" style="1" customWidth="1"/>
    <col min="2" max="2" width="49.75" style="1" customWidth="1"/>
    <col min="3" max="3" width="26.375" style="1" customWidth="1"/>
    <col min="4" max="4" width="24.375" style="1" customWidth="1"/>
    <col min="5" max="16384" width="9.125" style="1"/>
  </cols>
  <sheetData>
    <row r="1" spans="1:6" ht="30">
      <c r="A1" s="102" t="s">
        <v>18</v>
      </c>
      <c r="B1" s="103" t="s">
        <v>141</v>
      </c>
      <c r="C1" s="103" t="s">
        <v>142</v>
      </c>
      <c r="D1" s="104" t="s">
        <v>143</v>
      </c>
    </row>
    <row r="2" spans="1:6">
      <c r="A2" s="100">
        <v>2011</v>
      </c>
      <c r="B2" s="31">
        <v>106.98149400000001</v>
      </c>
      <c r="C2" s="31">
        <v>171.31769200000002</v>
      </c>
      <c r="D2" s="108">
        <v>64.33619800000001</v>
      </c>
    </row>
    <row r="3" spans="1:6">
      <c r="A3" s="100">
        <v>2012</v>
      </c>
      <c r="B3" s="31">
        <v>100.46808999999999</v>
      </c>
      <c r="C3" s="31">
        <v>170.74170799999999</v>
      </c>
      <c r="D3" s="108">
        <v>70.273617999999999</v>
      </c>
    </row>
    <row r="4" spans="1:6">
      <c r="A4" s="100">
        <v>2013</v>
      </c>
      <c r="B4" s="31">
        <v>99.987782999999993</v>
      </c>
      <c r="C4" s="31">
        <v>184.09257599999998</v>
      </c>
      <c r="D4" s="108">
        <v>84.104792999999987</v>
      </c>
    </row>
    <row r="5" spans="1:6">
      <c r="A5" s="100">
        <v>2014</v>
      </c>
      <c r="B5" s="31">
        <v>94.176047000000011</v>
      </c>
      <c r="C5" s="31">
        <v>197.267156</v>
      </c>
      <c r="D5" s="108">
        <v>103.09110899999999</v>
      </c>
    </row>
    <row r="6" spans="1:6">
      <c r="A6" s="100">
        <v>2015</v>
      </c>
      <c r="B6" s="31">
        <v>85.91713399999999</v>
      </c>
      <c r="C6" s="31">
        <v>208.07714100000004</v>
      </c>
      <c r="D6" s="108">
        <v>122.16000700000005</v>
      </c>
    </row>
    <row r="7" spans="1:6">
      <c r="A7" s="100">
        <v>2016</v>
      </c>
      <c r="B7" s="31">
        <v>87.126961000000009</v>
      </c>
      <c r="C7" s="31">
        <v>221.27643</v>
      </c>
      <c r="D7" s="108">
        <v>134.14946900000001</v>
      </c>
    </row>
    <row r="8" spans="1:6">
      <c r="A8" s="100">
        <v>2017</v>
      </c>
      <c r="B8" s="31">
        <v>90.081592000000001</v>
      </c>
      <c r="C8" s="31">
        <v>254.24520699999999</v>
      </c>
      <c r="D8" s="108">
        <v>164.16361499999999</v>
      </c>
    </row>
    <row r="9" spans="1:6">
      <c r="A9" s="100">
        <v>2018</v>
      </c>
      <c r="B9" s="31">
        <v>94.307213000000004</v>
      </c>
      <c r="C9" s="31">
        <v>250.666639</v>
      </c>
      <c r="D9" s="108">
        <v>156.35942599999998</v>
      </c>
    </row>
    <row r="10" spans="1:6">
      <c r="A10" s="100">
        <v>2019</v>
      </c>
      <c r="B10" s="31">
        <v>103.199916</v>
      </c>
      <c r="C10" s="31">
        <v>273.45677599999999</v>
      </c>
      <c r="D10" s="108">
        <v>170.25685999999999</v>
      </c>
    </row>
    <row r="11" spans="1:6">
      <c r="A11" s="100">
        <v>2020</v>
      </c>
      <c r="B11" s="31">
        <v>130.40818200000001</v>
      </c>
      <c r="C11" s="31">
        <v>334.04505600000005</v>
      </c>
      <c r="D11" s="108">
        <v>203.63687400000003</v>
      </c>
    </row>
    <row r="12" spans="1:6">
      <c r="A12" s="100">
        <v>2021</v>
      </c>
      <c r="B12" s="31">
        <v>160.32655</v>
      </c>
      <c r="C12" s="31">
        <v>385.98269700000003</v>
      </c>
      <c r="D12" s="108">
        <v>225.65614700000003</v>
      </c>
    </row>
    <row r="13" spans="1:6">
      <c r="A13" s="94" t="s">
        <v>14</v>
      </c>
      <c r="B13" s="109">
        <v>155.17832899999999</v>
      </c>
      <c r="C13" s="109">
        <v>374.649</v>
      </c>
      <c r="D13" s="110">
        <v>219.47067100000001</v>
      </c>
      <c r="F13" s="32"/>
    </row>
    <row r="14" spans="1:6">
      <c r="A14" s="94" t="s">
        <v>21</v>
      </c>
      <c r="B14" s="127">
        <v>144.49700000000001</v>
      </c>
      <c r="C14" s="127">
        <v>405.69900000000001</v>
      </c>
      <c r="D14" s="128">
        <v>261.202</v>
      </c>
    </row>
    <row r="15" spans="1:6">
      <c r="A15" s="151">
        <v>2024</v>
      </c>
      <c r="B15" s="152">
        <v>147.28899999999999</v>
      </c>
      <c r="C15" s="152">
        <v>436.84399999999999</v>
      </c>
      <c r="D15" s="153">
        <v>289.55500000000001</v>
      </c>
    </row>
    <row r="16" spans="1:6">
      <c r="A16" s="94" t="s">
        <v>27</v>
      </c>
      <c r="B16" s="127">
        <v>164.98099999999999</v>
      </c>
      <c r="C16" s="127">
        <v>496.26655799999997</v>
      </c>
      <c r="D16" s="128">
        <v>331.28555799999998</v>
      </c>
    </row>
    <row r="17" spans="1:4">
      <c r="A17" s="68"/>
      <c r="B17" s="187"/>
      <c r="C17" s="129"/>
      <c r="D17" s="129"/>
    </row>
    <row r="19" spans="1:4" ht="31.5">
      <c r="A19" s="258" t="s">
        <v>144</v>
      </c>
      <c r="B19" s="145"/>
      <c r="C19" s="145"/>
      <c r="D19" s="145"/>
    </row>
  </sheetData>
  <pageMargins left="0.7" right="0.7" top="0.75" bottom="0.75" header="0.3" footer="0.3"/>
  <pageSetup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9"/>
  <dimension ref="A1:A19"/>
  <sheetViews>
    <sheetView workbookViewId="0">
      <selection activeCell="N15" sqref="N15"/>
    </sheetView>
  </sheetViews>
  <sheetFormatPr defaultColWidth="9" defaultRowHeight="14.25"/>
  <cols>
    <col min="1" max="16384" width="9" style="1"/>
  </cols>
  <sheetData>
    <row r="1" spans="1:1" ht="15">
      <c r="A1" s="158" t="s">
        <v>64</v>
      </c>
    </row>
    <row r="2" spans="1:1">
      <c r="A2" s="14" t="s">
        <v>30</v>
      </c>
    </row>
    <row r="15" spans="1:1">
      <c r="A15" s="9"/>
    </row>
    <row r="16" spans="1:1">
      <c r="A16" s="68"/>
    </row>
    <row r="19" spans="1:1">
      <c r="A19" s="1" t="s">
        <v>31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dimension ref="A1:A19"/>
  <sheetViews>
    <sheetView zoomScaleNormal="100" workbookViewId="0">
      <selection activeCell="F34" sqref="F34"/>
    </sheetView>
  </sheetViews>
  <sheetFormatPr defaultRowHeight="14.25"/>
  <sheetData>
    <row r="1" spans="1:1" ht="15">
      <c r="A1" s="158" t="s">
        <v>33</v>
      </c>
    </row>
    <row r="2" spans="1:1">
      <c r="A2" s="14" t="s">
        <v>30</v>
      </c>
    </row>
    <row r="13" spans="1:1">
      <c r="A13" s="9"/>
    </row>
    <row r="14" spans="1:1">
      <c r="A14" s="68"/>
    </row>
    <row r="19" spans="1:1">
      <c r="A19" t="s">
        <v>31</v>
      </c>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0"/>
  <dimension ref="A1:R10"/>
  <sheetViews>
    <sheetView zoomScaleNormal="100" workbookViewId="0">
      <selection activeCell="B9" sqref="B9"/>
    </sheetView>
  </sheetViews>
  <sheetFormatPr defaultRowHeight="14.25"/>
  <cols>
    <col min="1" max="1" width="45.125" bestFit="1" customWidth="1"/>
    <col min="2" max="2" width="10.125" bestFit="1" customWidth="1"/>
    <col min="3" max="3" width="12.625" bestFit="1" customWidth="1"/>
    <col min="4" max="4" width="10" bestFit="1" customWidth="1"/>
    <col min="5" max="5" width="10.875" bestFit="1" customWidth="1"/>
    <col min="6" max="6" width="10" bestFit="1" customWidth="1"/>
    <col min="7" max="10" width="10.125" bestFit="1" customWidth="1"/>
    <col min="11" max="11" width="13.25" customWidth="1"/>
    <col min="13" max="18" width="9.125" style="159"/>
    <col min="257" max="257" width="39" bestFit="1" customWidth="1"/>
    <col min="513" max="513" width="39" bestFit="1" customWidth="1"/>
    <col min="769" max="769" width="39" bestFit="1" customWidth="1"/>
    <col min="1025" max="1025" width="39" bestFit="1" customWidth="1"/>
    <col min="1281" max="1281" width="39" bestFit="1" customWidth="1"/>
    <col min="1537" max="1537" width="39" bestFit="1" customWidth="1"/>
    <col min="1793" max="1793" width="39" bestFit="1" customWidth="1"/>
    <col min="2049" max="2049" width="39" bestFit="1" customWidth="1"/>
    <col min="2305" max="2305" width="39" bestFit="1" customWidth="1"/>
    <col min="2561" max="2561" width="39" bestFit="1" customWidth="1"/>
    <col min="2817" max="2817" width="39" bestFit="1" customWidth="1"/>
    <col min="3073" max="3073" width="39" bestFit="1" customWidth="1"/>
    <col min="3329" max="3329" width="39" bestFit="1" customWidth="1"/>
    <col min="3585" max="3585" width="39" bestFit="1" customWidth="1"/>
    <col min="3841" max="3841" width="39" bestFit="1" customWidth="1"/>
    <col min="4097" max="4097" width="39" bestFit="1" customWidth="1"/>
    <col min="4353" max="4353" width="39" bestFit="1" customWidth="1"/>
    <col min="4609" max="4609" width="39" bestFit="1" customWidth="1"/>
    <col min="4865" max="4865" width="39" bestFit="1" customWidth="1"/>
    <col min="5121" max="5121" width="39" bestFit="1" customWidth="1"/>
    <col min="5377" max="5377" width="39" bestFit="1" customWidth="1"/>
    <col min="5633" max="5633" width="39" bestFit="1" customWidth="1"/>
    <col min="5889" max="5889" width="39" bestFit="1" customWidth="1"/>
    <col min="6145" max="6145" width="39" bestFit="1" customWidth="1"/>
    <col min="6401" max="6401" width="39" bestFit="1" customWidth="1"/>
    <col min="6657" max="6657" width="39" bestFit="1" customWidth="1"/>
    <col min="6913" max="6913" width="39" bestFit="1" customWidth="1"/>
    <col min="7169" max="7169" width="39" bestFit="1" customWidth="1"/>
    <col min="7425" max="7425" width="39" bestFit="1" customWidth="1"/>
    <col min="7681" max="7681" width="39" bestFit="1" customWidth="1"/>
    <col min="7937" max="7937" width="39" bestFit="1" customWidth="1"/>
    <col min="8193" max="8193" width="39" bestFit="1" customWidth="1"/>
    <col min="8449" max="8449" width="39" bestFit="1" customWidth="1"/>
    <col min="8705" max="8705" width="39" bestFit="1" customWidth="1"/>
    <col min="8961" max="8961" width="39" bestFit="1" customWidth="1"/>
    <col min="9217" max="9217" width="39" bestFit="1" customWidth="1"/>
    <col min="9473" max="9473" width="39" bestFit="1" customWidth="1"/>
    <col min="9729" max="9729" width="39" bestFit="1" customWidth="1"/>
    <col min="9985" max="9985" width="39" bestFit="1" customWidth="1"/>
    <col min="10241" max="10241" width="39" bestFit="1" customWidth="1"/>
    <col min="10497" max="10497" width="39" bestFit="1" customWidth="1"/>
    <col min="10753" max="10753" width="39" bestFit="1" customWidth="1"/>
    <col min="11009" max="11009" width="39" bestFit="1" customWidth="1"/>
    <col min="11265" max="11265" width="39" bestFit="1" customWidth="1"/>
    <col min="11521" max="11521" width="39" bestFit="1" customWidth="1"/>
    <col min="11777" max="11777" width="39" bestFit="1" customWidth="1"/>
    <col min="12033" max="12033" width="39" bestFit="1" customWidth="1"/>
    <col min="12289" max="12289" width="39" bestFit="1" customWidth="1"/>
    <col min="12545" max="12545" width="39" bestFit="1" customWidth="1"/>
    <col min="12801" max="12801" width="39" bestFit="1" customWidth="1"/>
    <col min="13057" max="13057" width="39" bestFit="1" customWidth="1"/>
    <col min="13313" max="13313" width="39" bestFit="1" customWidth="1"/>
    <col min="13569" max="13569" width="39" bestFit="1" customWidth="1"/>
    <col min="13825" max="13825" width="39" bestFit="1" customWidth="1"/>
    <col min="14081" max="14081" width="39" bestFit="1" customWidth="1"/>
    <col min="14337" max="14337" width="39" bestFit="1" customWidth="1"/>
    <col min="14593" max="14593" width="39" bestFit="1" customWidth="1"/>
    <col min="14849" max="14849" width="39" bestFit="1" customWidth="1"/>
    <col min="15105" max="15105" width="39" bestFit="1" customWidth="1"/>
    <col min="15361" max="15361" width="39" bestFit="1" customWidth="1"/>
    <col min="15617" max="15617" width="39" bestFit="1" customWidth="1"/>
    <col min="15873" max="15873" width="39" bestFit="1" customWidth="1"/>
    <col min="16129" max="16129" width="39" bestFit="1" customWidth="1"/>
  </cols>
  <sheetData>
    <row r="1" spans="1:18" ht="15">
      <c r="B1" s="161" t="s">
        <v>2</v>
      </c>
      <c r="C1" s="161" t="s">
        <v>3</v>
      </c>
      <c r="D1" s="161" t="s">
        <v>7</v>
      </c>
      <c r="E1" s="161" t="s">
        <v>4</v>
      </c>
      <c r="F1" s="161" t="s">
        <v>8</v>
      </c>
      <c r="G1" s="161" t="s">
        <v>15</v>
      </c>
      <c r="H1" s="161" t="s">
        <v>16</v>
      </c>
      <c r="I1" s="163" t="s">
        <v>14</v>
      </c>
      <c r="J1" s="163" t="s">
        <v>21</v>
      </c>
      <c r="K1" s="150" t="s">
        <v>22</v>
      </c>
      <c r="L1" s="150" t="s">
        <v>27</v>
      </c>
    </row>
    <row r="2" spans="1:18">
      <c r="A2" s="164" t="s">
        <v>145</v>
      </c>
      <c r="B2" s="118">
        <v>3992</v>
      </c>
      <c r="C2" s="118">
        <v>3424</v>
      </c>
      <c r="D2" s="118">
        <v>3677</v>
      </c>
      <c r="E2" s="118">
        <v>3347</v>
      </c>
      <c r="F2" s="118">
        <v>6027</v>
      </c>
      <c r="G2" s="118">
        <v>4919</v>
      </c>
      <c r="H2" s="118">
        <v>9265</v>
      </c>
      <c r="I2" s="118">
        <v>7355</v>
      </c>
      <c r="J2" s="118">
        <v>8159</v>
      </c>
      <c r="K2" s="118">
        <v>9710</v>
      </c>
      <c r="L2" s="118">
        <v>20520</v>
      </c>
    </row>
    <row r="3" spans="1:18">
      <c r="A3" s="164" t="s">
        <v>146</v>
      </c>
      <c r="B3" s="118">
        <v>4468</v>
      </c>
      <c r="C3" s="118">
        <v>4419</v>
      </c>
      <c r="D3" s="118">
        <v>4543</v>
      </c>
      <c r="E3" s="118">
        <v>4509</v>
      </c>
      <c r="F3" s="118">
        <v>3517</v>
      </c>
      <c r="G3" s="118">
        <v>2066</v>
      </c>
      <c r="H3" s="118">
        <v>6568</v>
      </c>
      <c r="I3" s="118">
        <v>7071</v>
      </c>
      <c r="J3" s="118">
        <v>4178</v>
      </c>
      <c r="K3" s="118">
        <v>2763</v>
      </c>
      <c r="L3" s="118">
        <v>6079</v>
      </c>
    </row>
    <row r="4" spans="1:18" s="159" customFormat="1"/>
    <row r="8" spans="1:18">
      <c r="K8" s="154"/>
      <c r="L8" s="162"/>
      <c r="M8" s="162"/>
      <c r="N8" s="162"/>
      <c r="O8" s="162"/>
      <c r="P8" s="162"/>
      <c r="Q8" s="162"/>
      <c r="R8" s="162"/>
    </row>
    <row r="9" spans="1:18">
      <c r="K9" s="154"/>
      <c r="L9" s="162"/>
      <c r="M9" s="162"/>
      <c r="N9" s="162"/>
      <c r="O9" s="162"/>
      <c r="P9" s="162"/>
      <c r="Q9" s="162"/>
      <c r="R9" s="162"/>
    </row>
    <row r="10" spans="1:18">
      <c r="L10" s="162"/>
      <c r="M10" s="162"/>
      <c r="N10" s="162"/>
      <c r="O10" s="162"/>
      <c r="P10" s="162"/>
      <c r="Q10" s="162"/>
      <c r="R10" s="162"/>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1"/>
  <dimension ref="A1:A20"/>
  <sheetViews>
    <sheetView zoomScaleNormal="100" workbookViewId="0">
      <selection activeCell="J25" sqref="J25"/>
    </sheetView>
  </sheetViews>
  <sheetFormatPr defaultColWidth="9" defaultRowHeight="14.25"/>
  <cols>
    <col min="1" max="16384" width="9" style="1"/>
  </cols>
  <sheetData>
    <row r="1" spans="1:1" ht="15">
      <c r="A1" s="158" t="s">
        <v>65</v>
      </c>
    </row>
    <row r="2" spans="1:1">
      <c r="A2" s="1" t="s">
        <v>30</v>
      </c>
    </row>
    <row r="19" spans="1:1">
      <c r="A19" s="9" t="s">
        <v>31</v>
      </c>
    </row>
    <row r="20" spans="1:1">
      <c r="A20" s="68" t="s">
        <v>147</v>
      </c>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2"/>
  <dimension ref="A1:M5"/>
  <sheetViews>
    <sheetView workbookViewId="0">
      <selection activeCell="M19" sqref="M19"/>
    </sheetView>
  </sheetViews>
  <sheetFormatPr defaultRowHeight="14.25"/>
  <cols>
    <col min="1" max="1" width="35" bestFit="1" customWidth="1"/>
    <col min="2" max="4" width="13.25" customWidth="1"/>
    <col min="5" max="5" width="16.125" customWidth="1"/>
    <col min="6" max="6" width="13.25" bestFit="1" customWidth="1"/>
    <col min="7" max="7" width="12" bestFit="1" customWidth="1"/>
    <col min="8" max="8" width="11.125" customWidth="1"/>
    <col min="9" max="9" width="12" bestFit="1" customWidth="1"/>
    <col min="10" max="10" width="11.125" bestFit="1" customWidth="1"/>
    <col min="11" max="11" width="12" bestFit="1" customWidth="1"/>
    <col min="12" max="12" width="9.875" customWidth="1"/>
    <col min="13" max="13" width="7.625" bestFit="1" customWidth="1"/>
    <col min="14" max="14" width="11.125" customWidth="1"/>
    <col min="15" max="15" width="7.125" customWidth="1"/>
    <col min="16" max="16" width="11.125" bestFit="1" customWidth="1"/>
    <col min="17" max="17" width="7.125" customWidth="1"/>
    <col min="18" max="18" width="11.125" bestFit="1" customWidth="1"/>
    <col min="19" max="19" width="9.25" customWidth="1"/>
    <col min="20" max="20" width="7.125" customWidth="1"/>
    <col min="21" max="21" width="11.125" customWidth="1"/>
    <col min="22" max="22" width="11.125" bestFit="1" customWidth="1"/>
    <col min="23" max="23" width="9" bestFit="1" customWidth="1"/>
    <col min="24" max="24" width="11.125" bestFit="1" customWidth="1"/>
    <col min="25" max="25" width="11.125" customWidth="1"/>
    <col min="26" max="26" width="7.125" customWidth="1"/>
    <col min="27" max="28" width="11.125" bestFit="1" customWidth="1"/>
    <col min="29" max="29" width="7.125" customWidth="1"/>
    <col min="30" max="31" width="11.125" bestFit="1" customWidth="1"/>
    <col min="32" max="32" width="9.25" customWidth="1"/>
    <col min="33" max="33" width="7.125" customWidth="1"/>
    <col min="34" max="36" width="11.125" bestFit="1" customWidth="1"/>
    <col min="37" max="37" width="7.125" customWidth="1"/>
    <col min="38" max="40" width="11.125" bestFit="1" customWidth="1"/>
    <col min="41" max="41" width="7.125" customWidth="1"/>
    <col min="42" max="44" width="11.125" bestFit="1" customWidth="1"/>
    <col min="45" max="45" width="9.25" bestFit="1" customWidth="1"/>
    <col min="244" max="244" width="9.625" bestFit="1" customWidth="1"/>
    <col min="245" max="245" width="14.375" bestFit="1" customWidth="1"/>
    <col min="246" max="246" width="10.25" bestFit="1" customWidth="1"/>
    <col min="247" max="247" width="11" bestFit="1" customWidth="1"/>
    <col min="248" max="248" width="14.375" bestFit="1" customWidth="1"/>
    <col min="249" max="249" width="10.25" bestFit="1" customWidth="1"/>
    <col min="250" max="250" width="11" bestFit="1" customWidth="1"/>
    <col min="251" max="251" width="17.125" customWidth="1"/>
    <col min="254" max="261" width="16.125" customWidth="1"/>
    <col min="262" max="262" width="9.25" customWidth="1"/>
    <col min="263" max="263" width="7.125" customWidth="1"/>
    <col min="264" max="264" width="11.125" customWidth="1"/>
    <col min="265" max="265" width="7.125" customWidth="1"/>
    <col min="266" max="266" width="11.125" bestFit="1" customWidth="1"/>
    <col min="267" max="267" width="7.125" customWidth="1"/>
    <col min="268" max="268" width="11.125" bestFit="1" customWidth="1"/>
    <col min="269" max="269" width="7.125" customWidth="1"/>
    <col min="270" max="270" width="11.125" customWidth="1"/>
    <col min="271" max="271" width="7.125" customWidth="1"/>
    <col min="272" max="272" width="11.125" bestFit="1" customWidth="1"/>
    <col min="273" max="273" width="7.125" customWidth="1"/>
    <col min="274" max="274" width="11.125" bestFit="1" customWidth="1"/>
    <col min="275" max="275" width="9.25" customWidth="1"/>
    <col min="276" max="276" width="7.125" customWidth="1"/>
    <col min="277" max="277" width="11.125" customWidth="1"/>
    <col min="278" max="278" width="11.125" bestFit="1" customWidth="1"/>
    <col min="279" max="279" width="7.125" customWidth="1"/>
    <col min="280" max="280" width="11.125" bestFit="1" customWidth="1"/>
    <col min="281" max="281" width="11.125" customWidth="1"/>
    <col min="282" max="282" width="7.125" customWidth="1"/>
    <col min="283" max="284" width="11.125" bestFit="1" customWidth="1"/>
    <col min="285" max="285" width="7.125" customWidth="1"/>
    <col min="286" max="287" width="11.125" bestFit="1" customWidth="1"/>
    <col min="288" max="288" width="9.25" customWidth="1"/>
    <col min="289" max="289" width="7.125" customWidth="1"/>
    <col min="290" max="292" width="11.125" bestFit="1" customWidth="1"/>
    <col min="293" max="293" width="7.125" customWidth="1"/>
    <col min="294" max="296" width="11.125" bestFit="1" customWidth="1"/>
    <col min="297" max="297" width="7.125" customWidth="1"/>
    <col min="298" max="300" width="11.125" bestFit="1" customWidth="1"/>
    <col min="301" max="301" width="9.25" bestFit="1" customWidth="1"/>
    <col min="500" max="500" width="9.625" bestFit="1" customWidth="1"/>
    <col min="501" max="501" width="14.375" bestFit="1" customWidth="1"/>
    <col min="502" max="502" width="10.25" bestFit="1" customWidth="1"/>
    <col min="503" max="503" width="11" bestFit="1" customWidth="1"/>
    <col min="504" max="504" width="14.375" bestFit="1" customWidth="1"/>
    <col min="505" max="505" width="10.25" bestFit="1" customWidth="1"/>
    <col min="506" max="506" width="11" bestFit="1" customWidth="1"/>
    <col min="507" max="507" width="17.125" customWidth="1"/>
    <col min="510" max="517" width="16.125" customWidth="1"/>
    <col min="518" max="518" width="9.25" customWidth="1"/>
    <col min="519" max="519" width="7.125" customWidth="1"/>
    <col min="520" max="520" width="11.125" customWidth="1"/>
    <col min="521" max="521" width="7.125" customWidth="1"/>
    <col min="522" max="522" width="11.125" bestFit="1" customWidth="1"/>
    <col min="523" max="523" width="7.125" customWidth="1"/>
    <col min="524" max="524" width="11.125" bestFit="1" customWidth="1"/>
    <col min="525" max="525" width="7.125" customWidth="1"/>
    <col min="526" max="526" width="11.125" customWidth="1"/>
    <col min="527" max="527" width="7.125" customWidth="1"/>
    <col min="528" max="528" width="11.125" bestFit="1" customWidth="1"/>
    <col min="529" max="529" width="7.125" customWidth="1"/>
    <col min="530" max="530" width="11.125" bestFit="1" customWidth="1"/>
    <col min="531" max="531" width="9.25" customWidth="1"/>
    <col min="532" max="532" width="7.125" customWidth="1"/>
    <col min="533" max="533" width="11.125" customWidth="1"/>
    <col min="534" max="534" width="11.125" bestFit="1" customWidth="1"/>
    <col min="535" max="535" width="7.125" customWidth="1"/>
    <col min="536" max="536" width="11.125" bestFit="1" customWidth="1"/>
    <col min="537" max="537" width="11.125" customWidth="1"/>
    <col min="538" max="538" width="7.125" customWidth="1"/>
    <col min="539" max="540" width="11.125" bestFit="1" customWidth="1"/>
    <col min="541" max="541" width="7.125" customWidth="1"/>
    <col min="542" max="543" width="11.125" bestFit="1" customWidth="1"/>
    <col min="544" max="544" width="9.25" customWidth="1"/>
    <col min="545" max="545" width="7.125" customWidth="1"/>
    <col min="546" max="548" width="11.125" bestFit="1" customWidth="1"/>
    <col min="549" max="549" width="7.125" customWidth="1"/>
    <col min="550" max="552" width="11.125" bestFit="1" customWidth="1"/>
    <col min="553" max="553" width="7.125" customWidth="1"/>
    <col min="554" max="556" width="11.125" bestFit="1" customWidth="1"/>
    <col min="557" max="557" width="9.25" bestFit="1" customWidth="1"/>
    <col min="756" max="756" width="9.625" bestFit="1" customWidth="1"/>
    <col min="757" max="757" width="14.375" bestFit="1" customWidth="1"/>
    <col min="758" max="758" width="10.25" bestFit="1" customWidth="1"/>
    <col min="759" max="759" width="11" bestFit="1" customWidth="1"/>
    <col min="760" max="760" width="14.375" bestFit="1" customWidth="1"/>
    <col min="761" max="761" width="10.25" bestFit="1" customWidth="1"/>
    <col min="762" max="762" width="11" bestFit="1" customWidth="1"/>
    <col min="763" max="763" width="17.125" customWidth="1"/>
    <col min="766" max="773" width="16.125" customWidth="1"/>
    <col min="774" max="774" width="9.25" customWidth="1"/>
    <col min="775" max="775" width="7.125" customWidth="1"/>
    <col min="776" max="776" width="11.125" customWidth="1"/>
    <col min="777" max="777" width="7.125" customWidth="1"/>
    <col min="778" max="778" width="11.125" bestFit="1" customWidth="1"/>
    <col min="779" max="779" width="7.125" customWidth="1"/>
    <col min="780" max="780" width="11.125" bestFit="1" customWidth="1"/>
    <col min="781" max="781" width="7.125" customWidth="1"/>
    <col min="782" max="782" width="11.125" customWidth="1"/>
    <col min="783" max="783" width="7.125" customWidth="1"/>
    <col min="784" max="784" width="11.125" bestFit="1" customWidth="1"/>
    <col min="785" max="785" width="7.125" customWidth="1"/>
    <col min="786" max="786" width="11.125" bestFit="1" customWidth="1"/>
    <col min="787" max="787" width="9.25" customWidth="1"/>
    <col min="788" max="788" width="7.125" customWidth="1"/>
    <col min="789" max="789" width="11.125" customWidth="1"/>
    <col min="790" max="790" width="11.125" bestFit="1" customWidth="1"/>
    <col min="791" max="791" width="7.125" customWidth="1"/>
    <col min="792" max="792" width="11.125" bestFit="1" customWidth="1"/>
    <col min="793" max="793" width="11.125" customWidth="1"/>
    <col min="794" max="794" width="7.125" customWidth="1"/>
    <col min="795" max="796" width="11.125" bestFit="1" customWidth="1"/>
    <col min="797" max="797" width="7.125" customWidth="1"/>
    <col min="798" max="799" width="11.125" bestFit="1" customWidth="1"/>
    <col min="800" max="800" width="9.25" customWidth="1"/>
    <col min="801" max="801" width="7.125" customWidth="1"/>
    <col min="802" max="804" width="11.125" bestFit="1" customWidth="1"/>
    <col min="805" max="805" width="7.125" customWidth="1"/>
    <col min="806" max="808" width="11.125" bestFit="1" customWidth="1"/>
    <col min="809" max="809" width="7.125" customWidth="1"/>
    <col min="810" max="812" width="11.125" bestFit="1" customWidth="1"/>
    <col min="813" max="813" width="9.25" bestFit="1" customWidth="1"/>
    <col min="1012" max="1012" width="9.625" bestFit="1" customWidth="1"/>
    <col min="1013" max="1013" width="14.375" bestFit="1" customWidth="1"/>
    <col min="1014" max="1014" width="10.25" bestFit="1" customWidth="1"/>
    <col min="1015" max="1015" width="11" bestFit="1" customWidth="1"/>
    <col min="1016" max="1016" width="14.375" bestFit="1" customWidth="1"/>
    <col min="1017" max="1017" width="10.25" bestFit="1" customWidth="1"/>
    <col min="1018" max="1018" width="11" bestFit="1" customWidth="1"/>
    <col min="1019" max="1019" width="17.125" customWidth="1"/>
    <col min="1022" max="1029" width="16.125" customWidth="1"/>
    <col min="1030" max="1030" width="9.25" customWidth="1"/>
    <col min="1031" max="1031" width="7.125" customWidth="1"/>
    <col min="1032" max="1032" width="11.125" customWidth="1"/>
    <col min="1033" max="1033" width="7.125" customWidth="1"/>
    <col min="1034" max="1034" width="11.125" bestFit="1" customWidth="1"/>
    <col min="1035" max="1035" width="7.125" customWidth="1"/>
    <col min="1036" max="1036" width="11.125" bestFit="1" customWidth="1"/>
    <col min="1037" max="1037" width="7.125" customWidth="1"/>
    <col min="1038" max="1038" width="11.125" customWidth="1"/>
    <col min="1039" max="1039" width="7.125" customWidth="1"/>
    <col min="1040" max="1040" width="11.125" bestFit="1" customWidth="1"/>
    <col min="1041" max="1041" width="7.125" customWidth="1"/>
    <col min="1042" max="1042" width="11.125" bestFit="1" customWidth="1"/>
    <col min="1043" max="1043" width="9.25" customWidth="1"/>
    <col min="1044" max="1044" width="7.125" customWidth="1"/>
    <col min="1045" max="1045" width="11.125" customWidth="1"/>
    <col min="1046" max="1046" width="11.125" bestFit="1" customWidth="1"/>
    <col min="1047" max="1047" width="7.125" customWidth="1"/>
    <col min="1048" max="1048" width="11.125" bestFit="1" customWidth="1"/>
    <col min="1049" max="1049" width="11.125" customWidth="1"/>
    <col min="1050" max="1050" width="7.125" customWidth="1"/>
    <col min="1051" max="1052" width="11.125" bestFit="1" customWidth="1"/>
    <col min="1053" max="1053" width="7.125" customWidth="1"/>
    <col min="1054" max="1055" width="11.125" bestFit="1" customWidth="1"/>
    <col min="1056" max="1056" width="9.25" customWidth="1"/>
    <col min="1057" max="1057" width="7.125" customWidth="1"/>
    <col min="1058" max="1060" width="11.125" bestFit="1" customWidth="1"/>
    <col min="1061" max="1061" width="7.125" customWidth="1"/>
    <col min="1062" max="1064" width="11.125" bestFit="1" customWidth="1"/>
    <col min="1065" max="1065" width="7.125" customWidth="1"/>
    <col min="1066" max="1068" width="11.125" bestFit="1" customWidth="1"/>
    <col min="1069" max="1069" width="9.25" bestFit="1" customWidth="1"/>
    <col min="1268" max="1268" width="9.625" bestFit="1" customWidth="1"/>
    <col min="1269" max="1269" width="14.375" bestFit="1" customWidth="1"/>
    <col min="1270" max="1270" width="10.25" bestFit="1" customWidth="1"/>
    <col min="1271" max="1271" width="11" bestFit="1" customWidth="1"/>
    <col min="1272" max="1272" width="14.375" bestFit="1" customWidth="1"/>
    <col min="1273" max="1273" width="10.25" bestFit="1" customWidth="1"/>
    <col min="1274" max="1274" width="11" bestFit="1" customWidth="1"/>
    <col min="1275" max="1275" width="17.125" customWidth="1"/>
    <col min="1278" max="1285" width="16.125" customWidth="1"/>
    <col min="1286" max="1286" width="9.25" customWidth="1"/>
    <col min="1287" max="1287" width="7.125" customWidth="1"/>
    <col min="1288" max="1288" width="11.125" customWidth="1"/>
    <col min="1289" max="1289" width="7.125" customWidth="1"/>
    <col min="1290" max="1290" width="11.125" bestFit="1" customWidth="1"/>
    <col min="1291" max="1291" width="7.125" customWidth="1"/>
    <col min="1292" max="1292" width="11.125" bestFit="1" customWidth="1"/>
    <col min="1293" max="1293" width="7.125" customWidth="1"/>
    <col min="1294" max="1294" width="11.125" customWidth="1"/>
    <col min="1295" max="1295" width="7.125" customWidth="1"/>
    <col min="1296" max="1296" width="11.125" bestFit="1" customWidth="1"/>
    <col min="1297" max="1297" width="7.125" customWidth="1"/>
    <col min="1298" max="1298" width="11.125" bestFit="1" customWidth="1"/>
    <col min="1299" max="1299" width="9.25" customWidth="1"/>
    <col min="1300" max="1300" width="7.125" customWidth="1"/>
    <col min="1301" max="1301" width="11.125" customWidth="1"/>
    <col min="1302" max="1302" width="11.125" bestFit="1" customWidth="1"/>
    <col min="1303" max="1303" width="7.125" customWidth="1"/>
    <col min="1304" max="1304" width="11.125" bestFit="1" customWidth="1"/>
    <col min="1305" max="1305" width="11.125" customWidth="1"/>
    <col min="1306" max="1306" width="7.125" customWidth="1"/>
    <col min="1307" max="1308" width="11.125" bestFit="1" customWidth="1"/>
    <col min="1309" max="1309" width="7.125" customWidth="1"/>
    <col min="1310" max="1311" width="11.125" bestFit="1" customWidth="1"/>
    <col min="1312" max="1312" width="9.25" customWidth="1"/>
    <col min="1313" max="1313" width="7.125" customWidth="1"/>
    <col min="1314" max="1316" width="11.125" bestFit="1" customWidth="1"/>
    <col min="1317" max="1317" width="7.125" customWidth="1"/>
    <col min="1318" max="1320" width="11.125" bestFit="1" customWidth="1"/>
    <col min="1321" max="1321" width="7.125" customWidth="1"/>
    <col min="1322" max="1324" width="11.125" bestFit="1" customWidth="1"/>
    <col min="1325" max="1325" width="9.25" bestFit="1" customWidth="1"/>
    <col min="1524" max="1524" width="9.625" bestFit="1" customWidth="1"/>
    <col min="1525" max="1525" width="14.375" bestFit="1" customWidth="1"/>
    <col min="1526" max="1526" width="10.25" bestFit="1" customWidth="1"/>
    <col min="1527" max="1527" width="11" bestFit="1" customWidth="1"/>
    <col min="1528" max="1528" width="14.375" bestFit="1" customWidth="1"/>
    <col min="1529" max="1529" width="10.25" bestFit="1" customWidth="1"/>
    <col min="1530" max="1530" width="11" bestFit="1" customWidth="1"/>
    <col min="1531" max="1531" width="17.125" customWidth="1"/>
    <col min="1534" max="1541" width="16.125" customWidth="1"/>
    <col min="1542" max="1542" width="9.25" customWidth="1"/>
    <col min="1543" max="1543" width="7.125" customWidth="1"/>
    <col min="1544" max="1544" width="11.125" customWidth="1"/>
    <col min="1545" max="1545" width="7.125" customWidth="1"/>
    <col min="1546" max="1546" width="11.125" bestFit="1" customWidth="1"/>
    <col min="1547" max="1547" width="7.125" customWidth="1"/>
    <col min="1548" max="1548" width="11.125" bestFit="1" customWidth="1"/>
    <col min="1549" max="1549" width="7.125" customWidth="1"/>
    <col min="1550" max="1550" width="11.125" customWidth="1"/>
    <col min="1551" max="1551" width="7.125" customWidth="1"/>
    <col min="1552" max="1552" width="11.125" bestFit="1" customWidth="1"/>
    <col min="1553" max="1553" width="7.125" customWidth="1"/>
    <col min="1554" max="1554" width="11.125" bestFit="1" customWidth="1"/>
    <col min="1555" max="1555" width="9.25" customWidth="1"/>
    <col min="1556" max="1556" width="7.125" customWidth="1"/>
    <col min="1557" max="1557" width="11.125" customWidth="1"/>
    <col min="1558" max="1558" width="11.125" bestFit="1" customWidth="1"/>
    <col min="1559" max="1559" width="7.125" customWidth="1"/>
    <col min="1560" max="1560" width="11.125" bestFit="1" customWidth="1"/>
    <col min="1561" max="1561" width="11.125" customWidth="1"/>
    <col min="1562" max="1562" width="7.125" customWidth="1"/>
    <col min="1563" max="1564" width="11.125" bestFit="1" customWidth="1"/>
    <col min="1565" max="1565" width="7.125" customWidth="1"/>
    <col min="1566" max="1567" width="11.125" bestFit="1" customWidth="1"/>
    <col min="1568" max="1568" width="9.25" customWidth="1"/>
    <col min="1569" max="1569" width="7.125" customWidth="1"/>
    <col min="1570" max="1572" width="11.125" bestFit="1" customWidth="1"/>
    <col min="1573" max="1573" width="7.125" customWidth="1"/>
    <col min="1574" max="1576" width="11.125" bestFit="1" customWidth="1"/>
    <col min="1577" max="1577" width="7.125" customWidth="1"/>
    <col min="1578" max="1580" width="11.125" bestFit="1" customWidth="1"/>
    <col min="1581" max="1581" width="9.25" bestFit="1" customWidth="1"/>
    <col min="1780" max="1780" width="9.625" bestFit="1" customWidth="1"/>
    <col min="1781" max="1781" width="14.375" bestFit="1" customWidth="1"/>
    <col min="1782" max="1782" width="10.25" bestFit="1" customWidth="1"/>
    <col min="1783" max="1783" width="11" bestFit="1" customWidth="1"/>
    <col min="1784" max="1784" width="14.375" bestFit="1" customWidth="1"/>
    <col min="1785" max="1785" width="10.25" bestFit="1" customWidth="1"/>
    <col min="1786" max="1786" width="11" bestFit="1" customWidth="1"/>
    <col min="1787" max="1787" width="17.125" customWidth="1"/>
    <col min="1790" max="1797" width="16.125" customWidth="1"/>
    <col min="1798" max="1798" width="9.25" customWidth="1"/>
    <col min="1799" max="1799" width="7.125" customWidth="1"/>
    <col min="1800" max="1800" width="11.125" customWidth="1"/>
    <col min="1801" max="1801" width="7.125" customWidth="1"/>
    <col min="1802" max="1802" width="11.125" bestFit="1" customWidth="1"/>
    <col min="1803" max="1803" width="7.125" customWidth="1"/>
    <col min="1804" max="1804" width="11.125" bestFit="1" customWidth="1"/>
    <col min="1805" max="1805" width="7.125" customWidth="1"/>
    <col min="1806" max="1806" width="11.125" customWidth="1"/>
    <col min="1807" max="1807" width="7.125" customWidth="1"/>
    <col min="1808" max="1808" width="11.125" bestFit="1" customWidth="1"/>
    <col min="1809" max="1809" width="7.125" customWidth="1"/>
    <col min="1810" max="1810" width="11.125" bestFit="1" customWidth="1"/>
    <col min="1811" max="1811" width="9.25" customWidth="1"/>
    <col min="1812" max="1812" width="7.125" customWidth="1"/>
    <col min="1813" max="1813" width="11.125" customWidth="1"/>
    <col min="1814" max="1814" width="11.125" bestFit="1" customWidth="1"/>
    <col min="1815" max="1815" width="7.125" customWidth="1"/>
    <col min="1816" max="1816" width="11.125" bestFit="1" customWidth="1"/>
    <col min="1817" max="1817" width="11.125" customWidth="1"/>
    <col min="1818" max="1818" width="7.125" customWidth="1"/>
    <col min="1819" max="1820" width="11.125" bestFit="1" customWidth="1"/>
    <col min="1821" max="1821" width="7.125" customWidth="1"/>
    <col min="1822" max="1823" width="11.125" bestFit="1" customWidth="1"/>
    <col min="1824" max="1824" width="9.25" customWidth="1"/>
    <col min="1825" max="1825" width="7.125" customWidth="1"/>
    <col min="1826" max="1828" width="11.125" bestFit="1" customWidth="1"/>
    <col min="1829" max="1829" width="7.125" customWidth="1"/>
    <col min="1830" max="1832" width="11.125" bestFit="1" customWidth="1"/>
    <col min="1833" max="1833" width="7.125" customWidth="1"/>
    <col min="1834" max="1836" width="11.125" bestFit="1" customWidth="1"/>
    <col min="1837" max="1837" width="9.25" bestFit="1" customWidth="1"/>
    <col min="2036" max="2036" width="9.625" bestFit="1" customWidth="1"/>
    <col min="2037" max="2037" width="14.375" bestFit="1" customWidth="1"/>
    <col min="2038" max="2038" width="10.25" bestFit="1" customWidth="1"/>
    <col min="2039" max="2039" width="11" bestFit="1" customWidth="1"/>
    <col min="2040" max="2040" width="14.375" bestFit="1" customWidth="1"/>
    <col min="2041" max="2041" width="10.25" bestFit="1" customWidth="1"/>
    <col min="2042" max="2042" width="11" bestFit="1" customWidth="1"/>
    <col min="2043" max="2043" width="17.125" customWidth="1"/>
    <col min="2046" max="2053" width="16.125" customWidth="1"/>
    <col min="2054" max="2054" width="9.25" customWidth="1"/>
    <col min="2055" max="2055" width="7.125" customWidth="1"/>
    <col min="2056" max="2056" width="11.125" customWidth="1"/>
    <col min="2057" max="2057" width="7.125" customWidth="1"/>
    <col min="2058" max="2058" width="11.125" bestFit="1" customWidth="1"/>
    <col min="2059" max="2059" width="7.125" customWidth="1"/>
    <col min="2060" max="2060" width="11.125" bestFit="1" customWidth="1"/>
    <col min="2061" max="2061" width="7.125" customWidth="1"/>
    <col min="2062" max="2062" width="11.125" customWidth="1"/>
    <col min="2063" max="2063" width="7.125" customWidth="1"/>
    <col min="2064" max="2064" width="11.125" bestFit="1" customWidth="1"/>
    <col min="2065" max="2065" width="7.125" customWidth="1"/>
    <col min="2066" max="2066" width="11.125" bestFit="1" customWidth="1"/>
    <col min="2067" max="2067" width="9.25" customWidth="1"/>
    <col min="2068" max="2068" width="7.125" customWidth="1"/>
    <col min="2069" max="2069" width="11.125" customWidth="1"/>
    <col min="2070" max="2070" width="11.125" bestFit="1" customWidth="1"/>
    <col min="2071" max="2071" width="7.125" customWidth="1"/>
    <col min="2072" max="2072" width="11.125" bestFit="1" customWidth="1"/>
    <col min="2073" max="2073" width="11.125" customWidth="1"/>
    <col min="2074" max="2074" width="7.125" customWidth="1"/>
    <col min="2075" max="2076" width="11.125" bestFit="1" customWidth="1"/>
    <col min="2077" max="2077" width="7.125" customWidth="1"/>
    <col min="2078" max="2079" width="11.125" bestFit="1" customWidth="1"/>
    <col min="2080" max="2080" width="9.25" customWidth="1"/>
    <col min="2081" max="2081" width="7.125" customWidth="1"/>
    <col min="2082" max="2084" width="11.125" bestFit="1" customWidth="1"/>
    <col min="2085" max="2085" width="7.125" customWidth="1"/>
    <col min="2086" max="2088" width="11.125" bestFit="1" customWidth="1"/>
    <col min="2089" max="2089" width="7.125" customWidth="1"/>
    <col min="2090" max="2092" width="11.125" bestFit="1" customWidth="1"/>
    <col min="2093" max="2093" width="9.25" bestFit="1" customWidth="1"/>
    <col min="2292" max="2292" width="9.625" bestFit="1" customWidth="1"/>
    <col min="2293" max="2293" width="14.375" bestFit="1" customWidth="1"/>
    <col min="2294" max="2294" width="10.25" bestFit="1" customWidth="1"/>
    <col min="2295" max="2295" width="11" bestFit="1" customWidth="1"/>
    <col min="2296" max="2296" width="14.375" bestFit="1" customWidth="1"/>
    <col min="2297" max="2297" width="10.25" bestFit="1" customWidth="1"/>
    <col min="2298" max="2298" width="11" bestFit="1" customWidth="1"/>
    <col min="2299" max="2299" width="17.125" customWidth="1"/>
    <col min="2302" max="2309" width="16.125" customWidth="1"/>
    <col min="2310" max="2310" width="9.25" customWidth="1"/>
    <col min="2311" max="2311" width="7.125" customWidth="1"/>
    <col min="2312" max="2312" width="11.125" customWidth="1"/>
    <col min="2313" max="2313" width="7.125" customWidth="1"/>
    <col min="2314" max="2314" width="11.125" bestFit="1" customWidth="1"/>
    <col min="2315" max="2315" width="7.125" customWidth="1"/>
    <col min="2316" max="2316" width="11.125" bestFit="1" customWidth="1"/>
    <col min="2317" max="2317" width="7.125" customWidth="1"/>
    <col min="2318" max="2318" width="11.125" customWidth="1"/>
    <col min="2319" max="2319" width="7.125" customWidth="1"/>
    <col min="2320" max="2320" width="11.125" bestFit="1" customWidth="1"/>
    <col min="2321" max="2321" width="7.125" customWidth="1"/>
    <col min="2322" max="2322" width="11.125" bestFit="1" customWidth="1"/>
    <col min="2323" max="2323" width="9.25" customWidth="1"/>
    <col min="2324" max="2324" width="7.125" customWidth="1"/>
    <col min="2325" max="2325" width="11.125" customWidth="1"/>
    <col min="2326" max="2326" width="11.125" bestFit="1" customWidth="1"/>
    <col min="2327" max="2327" width="7.125" customWidth="1"/>
    <col min="2328" max="2328" width="11.125" bestFit="1" customWidth="1"/>
    <col min="2329" max="2329" width="11.125" customWidth="1"/>
    <col min="2330" max="2330" width="7.125" customWidth="1"/>
    <col min="2331" max="2332" width="11.125" bestFit="1" customWidth="1"/>
    <col min="2333" max="2333" width="7.125" customWidth="1"/>
    <col min="2334" max="2335" width="11.125" bestFit="1" customWidth="1"/>
    <col min="2336" max="2336" width="9.25" customWidth="1"/>
    <col min="2337" max="2337" width="7.125" customWidth="1"/>
    <col min="2338" max="2340" width="11.125" bestFit="1" customWidth="1"/>
    <col min="2341" max="2341" width="7.125" customWidth="1"/>
    <col min="2342" max="2344" width="11.125" bestFit="1" customWidth="1"/>
    <col min="2345" max="2345" width="7.125" customWidth="1"/>
    <col min="2346" max="2348" width="11.125" bestFit="1" customWidth="1"/>
    <col min="2349" max="2349" width="9.25" bestFit="1" customWidth="1"/>
    <col min="2548" max="2548" width="9.625" bestFit="1" customWidth="1"/>
    <col min="2549" max="2549" width="14.375" bestFit="1" customWidth="1"/>
    <col min="2550" max="2550" width="10.25" bestFit="1" customWidth="1"/>
    <col min="2551" max="2551" width="11" bestFit="1" customWidth="1"/>
    <col min="2552" max="2552" width="14.375" bestFit="1" customWidth="1"/>
    <col min="2553" max="2553" width="10.25" bestFit="1" customWidth="1"/>
    <col min="2554" max="2554" width="11" bestFit="1" customWidth="1"/>
    <col min="2555" max="2555" width="17.125" customWidth="1"/>
    <col min="2558" max="2565" width="16.125" customWidth="1"/>
    <col min="2566" max="2566" width="9.25" customWidth="1"/>
    <col min="2567" max="2567" width="7.125" customWidth="1"/>
    <col min="2568" max="2568" width="11.125" customWidth="1"/>
    <col min="2569" max="2569" width="7.125" customWidth="1"/>
    <col min="2570" max="2570" width="11.125" bestFit="1" customWidth="1"/>
    <col min="2571" max="2571" width="7.125" customWidth="1"/>
    <col min="2572" max="2572" width="11.125" bestFit="1" customWidth="1"/>
    <col min="2573" max="2573" width="7.125" customWidth="1"/>
    <col min="2574" max="2574" width="11.125" customWidth="1"/>
    <col min="2575" max="2575" width="7.125" customWidth="1"/>
    <col min="2576" max="2576" width="11.125" bestFit="1" customWidth="1"/>
    <col min="2577" max="2577" width="7.125" customWidth="1"/>
    <col min="2578" max="2578" width="11.125" bestFit="1" customWidth="1"/>
    <col min="2579" max="2579" width="9.25" customWidth="1"/>
    <col min="2580" max="2580" width="7.125" customWidth="1"/>
    <col min="2581" max="2581" width="11.125" customWidth="1"/>
    <col min="2582" max="2582" width="11.125" bestFit="1" customWidth="1"/>
    <col min="2583" max="2583" width="7.125" customWidth="1"/>
    <col min="2584" max="2584" width="11.125" bestFit="1" customWidth="1"/>
    <col min="2585" max="2585" width="11.125" customWidth="1"/>
    <col min="2586" max="2586" width="7.125" customWidth="1"/>
    <col min="2587" max="2588" width="11.125" bestFit="1" customWidth="1"/>
    <col min="2589" max="2589" width="7.125" customWidth="1"/>
    <col min="2590" max="2591" width="11.125" bestFit="1" customWidth="1"/>
    <col min="2592" max="2592" width="9.25" customWidth="1"/>
    <col min="2593" max="2593" width="7.125" customWidth="1"/>
    <col min="2594" max="2596" width="11.125" bestFit="1" customWidth="1"/>
    <col min="2597" max="2597" width="7.125" customWidth="1"/>
    <col min="2598" max="2600" width="11.125" bestFit="1" customWidth="1"/>
    <col min="2601" max="2601" width="7.125" customWidth="1"/>
    <col min="2602" max="2604" width="11.125" bestFit="1" customWidth="1"/>
    <col min="2605" max="2605" width="9.25" bestFit="1" customWidth="1"/>
    <col min="2804" max="2804" width="9.625" bestFit="1" customWidth="1"/>
    <col min="2805" max="2805" width="14.375" bestFit="1" customWidth="1"/>
    <col min="2806" max="2806" width="10.25" bestFit="1" customWidth="1"/>
    <col min="2807" max="2807" width="11" bestFit="1" customWidth="1"/>
    <col min="2808" max="2808" width="14.375" bestFit="1" customWidth="1"/>
    <col min="2809" max="2809" width="10.25" bestFit="1" customWidth="1"/>
    <col min="2810" max="2810" width="11" bestFit="1" customWidth="1"/>
    <col min="2811" max="2811" width="17.125" customWidth="1"/>
    <col min="2814" max="2821" width="16.125" customWidth="1"/>
    <col min="2822" max="2822" width="9.25" customWidth="1"/>
    <col min="2823" max="2823" width="7.125" customWidth="1"/>
    <col min="2824" max="2824" width="11.125" customWidth="1"/>
    <col min="2825" max="2825" width="7.125" customWidth="1"/>
    <col min="2826" max="2826" width="11.125" bestFit="1" customWidth="1"/>
    <col min="2827" max="2827" width="7.125" customWidth="1"/>
    <col min="2828" max="2828" width="11.125" bestFit="1" customWidth="1"/>
    <col min="2829" max="2829" width="7.125" customWidth="1"/>
    <col min="2830" max="2830" width="11.125" customWidth="1"/>
    <col min="2831" max="2831" width="7.125" customWidth="1"/>
    <col min="2832" max="2832" width="11.125" bestFit="1" customWidth="1"/>
    <col min="2833" max="2833" width="7.125" customWidth="1"/>
    <col min="2834" max="2834" width="11.125" bestFit="1" customWidth="1"/>
    <col min="2835" max="2835" width="9.25" customWidth="1"/>
    <col min="2836" max="2836" width="7.125" customWidth="1"/>
    <col min="2837" max="2837" width="11.125" customWidth="1"/>
    <col min="2838" max="2838" width="11.125" bestFit="1" customWidth="1"/>
    <col min="2839" max="2839" width="7.125" customWidth="1"/>
    <col min="2840" max="2840" width="11.125" bestFit="1" customWidth="1"/>
    <col min="2841" max="2841" width="11.125" customWidth="1"/>
    <col min="2842" max="2842" width="7.125" customWidth="1"/>
    <col min="2843" max="2844" width="11.125" bestFit="1" customWidth="1"/>
    <col min="2845" max="2845" width="7.125" customWidth="1"/>
    <col min="2846" max="2847" width="11.125" bestFit="1" customWidth="1"/>
    <col min="2848" max="2848" width="9.25" customWidth="1"/>
    <col min="2849" max="2849" width="7.125" customWidth="1"/>
    <col min="2850" max="2852" width="11.125" bestFit="1" customWidth="1"/>
    <col min="2853" max="2853" width="7.125" customWidth="1"/>
    <col min="2854" max="2856" width="11.125" bestFit="1" customWidth="1"/>
    <col min="2857" max="2857" width="7.125" customWidth="1"/>
    <col min="2858" max="2860" width="11.125" bestFit="1" customWidth="1"/>
    <col min="2861" max="2861" width="9.25" bestFit="1" customWidth="1"/>
    <col min="3060" max="3060" width="9.625" bestFit="1" customWidth="1"/>
    <col min="3061" max="3061" width="14.375" bestFit="1" customWidth="1"/>
    <col min="3062" max="3062" width="10.25" bestFit="1" customWidth="1"/>
    <col min="3063" max="3063" width="11" bestFit="1" customWidth="1"/>
    <col min="3064" max="3064" width="14.375" bestFit="1" customWidth="1"/>
    <col min="3065" max="3065" width="10.25" bestFit="1" customWidth="1"/>
    <col min="3066" max="3066" width="11" bestFit="1" customWidth="1"/>
    <col min="3067" max="3067" width="17.125" customWidth="1"/>
    <col min="3070" max="3077" width="16.125" customWidth="1"/>
    <col min="3078" max="3078" width="9.25" customWidth="1"/>
    <col min="3079" max="3079" width="7.125" customWidth="1"/>
    <col min="3080" max="3080" width="11.125" customWidth="1"/>
    <col min="3081" max="3081" width="7.125" customWidth="1"/>
    <col min="3082" max="3082" width="11.125" bestFit="1" customWidth="1"/>
    <col min="3083" max="3083" width="7.125" customWidth="1"/>
    <col min="3084" max="3084" width="11.125" bestFit="1" customWidth="1"/>
    <col min="3085" max="3085" width="7.125" customWidth="1"/>
    <col min="3086" max="3086" width="11.125" customWidth="1"/>
    <col min="3087" max="3087" width="7.125" customWidth="1"/>
    <col min="3088" max="3088" width="11.125" bestFit="1" customWidth="1"/>
    <col min="3089" max="3089" width="7.125" customWidth="1"/>
    <col min="3090" max="3090" width="11.125" bestFit="1" customWidth="1"/>
    <col min="3091" max="3091" width="9.25" customWidth="1"/>
    <col min="3092" max="3092" width="7.125" customWidth="1"/>
    <col min="3093" max="3093" width="11.125" customWidth="1"/>
    <col min="3094" max="3094" width="11.125" bestFit="1" customWidth="1"/>
    <col min="3095" max="3095" width="7.125" customWidth="1"/>
    <col min="3096" max="3096" width="11.125" bestFit="1" customWidth="1"/>
    <col min="3097" max="3097" width="11.125" customWidth="1"/>
    <col min="3098" max="3098" width="7.125" customWidth="1"/>
    <col min="3099" max="3100" width="11.125" bestFit="1" customWidth="1"/>
    <col min="3101" max="3101" width="7.125" customWidth="1"/>
    <col min="3102" max="3103" width="11.125" bestFit="1" customWidth="1"/>
    <col min="3104" max="3104" width="9.25" customWidth="1"/>
    <col min="3105" max="3105" width="7.125" customWidth="1"/>
    <col min="3106" max="3108" width="11.125" bestFit="1" customWidth="1"/>
    <col min="3109" max="3109" width="7.125" customWidth="1"/>
    <col min="3110" max="3112" width="11.125" bestFit="1" customWidth="1"/>
    <col min="3113" max="3113" width="7.125" customWidth="1"/>
    <col min="3114" max="3116" width="11.125" bestFit="1" customWidth="1"/>
    <col min="3117" max="3117" width="9.25" bestFit="1" customWidth="1"/>
    <col min="3316" max="3316" width="9.625" bestFit="1" customWidth="1"/>
    <col min="3317" max="3317" width="14.375" bestFit="1" customWidth="1"/>
    <col min="3318" max="3318" width="10.25" bestFit="1" customWidth="1"/>
    <col min="3319" max="3319" width="11" bestFit="1" customWidth="1"/>
    <col min="3320" max="3320" width="14.375" bestFit="1" customWidth="1"/>
    <col min="3321" max="3321" width="10.25" bestFit="1" customWidth="1"/>
    <col min="3322" max="3322" width="11" bestFit="1" customWidth="1"/>
    <col min="3323" max="3323" width="17.125" customWidth="1"/>
    <col min="3326" max="3333" width="16.125" customWidth="1"/>
    <col min="3334" max="3334" width="9.25" customWidth="1"/>
    <col min="3335" max="3335" width="7.125" customWidth="1"/>
    <col min="3336" max="3336" width="11.125" customWidth="1"/>
    <col min="3337" max="3337" width="7.125" customWidth="1"/>
    <col min="3338" max="3338" width="11.125" bestFit="1" customWidth="1"/>
    <col min="3339" max="3339" width="7.125" customWidth="1"/>
    <col min="3340" max="3340" width="11.125" bestFit="1" customWidth="1"/>
    <col min="3341" max="3341" width="7.125" customWidth="1"/>
    <col min="3342" max="3342" width="11.125" customWidth="1"/>
    <col min="3343" max="3343" width="7.125" customWidth="1"/>
    <col min="3344" max="3344" width="11.125" bestFit="1" customWidth="1"/>
    <col min="3345" max="3345" width="7.125" customWidth="1"/>
    <col min="3346" max="3346" width="11.125" bestFit="1" customWidth="1"/>
    <col min="3347" max="3347" width="9.25" customWidth="1"/>
    <col min="3348" max="3348" width="7.125" customWidth="1"/>
    <col min="3349" max="3349" width="11.125" customWidth="1"/>
    <col min="3350" max="3350" width="11.125" bestFit="1" customWidth="1"/>
    <col min="3351" max="3351" width="7.125" customWidth="1"/>
    <col min="3352" max="3352" width="11.125" bestFit="1" customWidth="1"/>
    <col min="3353" max="3353" width="11.125" customWidth="1"/>
    <col min="3354" max="3354" width="7.125" customWidth="1"/>
    <col min="3355" max="3356" width="11.125" bestFit="1" customWidth="1"/>
    <col min="3357" max="3357" width="7.125" customWidth="1"/>
    <col min="3358" max="3359" width="11.125" bestFit="1" customWidth="1"/>
    <col min="3360" max="3360" width="9.25" customWidth="1"/>
    <col min="3361" max="3361" width="7.125" customWidth="1"/>
    <col min="3362" max="3364" width="11.125" bestFit="1" customWidth="1"/>
    <col min="3365" max="3365" width="7.125" customWidth="1"/>
    <col min="3366" max="3368" width="11.125" bestFit="1" customWidth="1"/>
    <col min="3369" max="3369" width="7.125" customWidth="1"/>
    <col min="3370" max="3372" width="11.125" bestFit="1" customWidth="1"/>
    <col min="3373" max="3373" width="9.25" bestFit="1" customWidth="1"/>
    <col min="3572" max="3572" width="9.625" bestFit="1" customWidth="1"/>
    <col min="3573" max="3573" width="14.375" bestFit="1" customWidth="1"/>
    <col min="3574" max="3574" width="10.25" bestFit="1" customWidth="1"/>
    <col min="3575" max="3575" width="11" bestFit="1" customWidth="1"/>
    <col min="3576" max="3576" width="14.375" bestFit="1" customWidth="1"/>
    <col min="3577" max="3577" width="10.25" bestFit="1" customWidth="1"/>
    <col min="3578" max="3578" width="11" bestFit="1" customWidth="1"/>
    <col min="3579" max="3579" width="17.125" customWidth="1"/>
    <col min="3582" max="3589" width="16.125" customWidth="1"/>
    <col min="3590" max="3590" width="9.25" customWidth="1"/>
    <col min="3591" max="3591" width="7.125" customWidth="1"/>
    <col min="3592" max="3592" width="11.125" customWidth="1"/>
    <col min="3593" max="3593" width="7.125" customWidth="1"/>
    <col min="3594" max="3594" width="11.125" bestFit="1" customWidth="1"/>
    <col min="3595" max="3595" width="7.125" customWidth="1"/>
    <col min="3596" max="3596" width="11.125" bestFit="1" customWidth="1"/>
    <col min="3597" max="3597" width="7.125" customWidth="1"/>
    <col min="3598" max="3598" width="11.125" customWidth="1"/>
    <col min="3599" max="3599" width="7.125" customWidth="1"/>
    <col min="3600" max="3600" width="11.125" bestFit="1" customWidth="1"/>
    <col min="3601" max="3601" width="7.125" customWidth="1"/>
    <col min="3602" max="3602" width="11.125" bestFit="1" customWidth="1"/>
    <col min="3603" max="3603" width="9.25" customWidth="1"/>
    <col min="3604" max="3604" width="7.125" customWidth="1"/>
    <col min="3605" max="3605" width="11.125" customWidth="1"/>
    <col min="3606" max="3606" width="11.125" bestFit="1" customWidth="1"/>
    <col min="3607" max="3607" width="7.125" customWidth="1"/>
    <col min="3608" max="3608" width="11.125" bestFit="1" customWidth="1"/>
    <col min="3609" max="3609" width="11.125" customWidth="1"/>
    <col min="3610" max="3610" width="7.125" customWidth="1"/>
    <col min="3611" max="3612" width="11.125" bestFit="1" customWidth="1"/>
    <col min="3613" max="3613" width="7.125" customWidth="1"/>
    <col min="3614" max="3615" width="11.125" bestFit="1" customWidth="1"/>
    <col min="3616" max="3616" width="9.25" customWidth="1"/>
    <col min="3617" max="3617" width="7.125" customWidth="1"/>
    <col min="3618" max="3620" width="11.125" bestFit="1" customWidth="1"/>
    <col min="3621" max="3621" width="7.125" customWidth="1"/>
    <col min="3622" max="3624" width="11.125" bestFit="1" customWidth="1"/>
    <col min="3625" max="3625" width="7.125" customWidth="1"/>
    <col min="3626" max="3628" width="11.125" bestFit="1" customWidth="1"/>
    <col min="3629" max="3629" width="9.25" bestFit="1" customWidth="1"/>
    <col min="3828" max="3828" width="9.625" bestFit="1" customWidth="1"/>
    <col min="3829" max="3829" width="14.375" bestFit="1" customWidth="1"/>
    <col min="3830" max="3830" width="10.25" bestFit="1" customWidth="1"/>
    <col min="3831" max="3831" width="11" bestFit="1" customWidth="1"/>
    <col min="3832" max="3832" width="14.375" bestFit="1" customWidth="1"/>
    <col min="3833" max="3833" width="10.25" bestFit="1" customWidth="1"/>
    <col min="3834" max="3834" width="11" bestFit="1" customWidth="1"/>
    <col min="3835" max="3835" width="17.125" customWidth="1"/>
    <col min="3838" max="3845" width="16.125" customWidth="1"/>
    <col min="3846" max="3846" width="9.25" customWidth="1"/>
    <col min="3847" max="3847" width="7.125" customWidth="1"/>
    <col min="3848" max="3848" width="11.125" customWidth="1"/>
    <col min="3849" max="3849" width="7.125" customWidth="1"/>
    <col min="3850" max="3850" width="11.125" bestFit="1" customWidth="1"/>
    <col min="3851" max="3851" width="7.125" customWidth="1"/>
    <col min="3852" max="3852" width="11.125" bestFit="1" customWidth="1"/>
    <col min="3853" max="3853" width="7.125" customWidth="1"/>
    <col min="3854" max="3854" width="11.125" customWidth="1"/>
    <col min="3855" max="3855" width="7.125" customWidth="1"/>
    <col min="3856" max="3856" width="11.125" bestFit="1" customWidth="1"/>
    <col min="3857" max="3857" width="7.125" customWidth="1"/>
    <col min="3858" max="3858" width="11.125" bestFit="1" customWidth="1"/>
    <col min="3859" max="3859" width="9.25" customWidth="1"/>
    <col min="3860" max="3860" width="7.125" customWidth="1"/>
    <col min="3861" max="3861" width="11.125" customWidth="1"/>
    <col min="3862" max="3862" width="11.125" bestFit="1" customWidth="1"/>
    <col min="3863" max="3863" width="7.125" customWidth="1"/>
    <col min="3864" max="3864" width="11.125" bestFit="1" customWidth="1"/>
    <col min="3865" max="3865" width="11.125" customWidth="1"/>
    <col min="3866" max="3866" width="7.125" customWidth="1"/>
    <col min="3867" max="3868" width="11.125" bestFit="1" customWidth="1"/>
    <col min="3869" max="3869" width="7.125" customWidth="1"/>
    <col min="3870" max="3871" width="11.125" bestFit="1" customWidth="1"/>
    <col min="3872" max="3872" width="9.25" customWidth="1"/>
    <col min="3873" max="3873" width="7.125" customWidth="1"/>
    <col min="3874" max="3876" width="11.125" bestFit="1" customWidth="1"/>
    <col min="3877" max="3877" width="7.125" customWidth="1"/>
    <col min="3878" max="3880" width="11.125" bestFit="1" customWidth="1"/>
    <col min="3881" max="3881" width="7.125" customWidth="1"/>
    <col min="3882" max="3884" width="11.125" bestFit="1" customWidth="1"/>
    <col min="3885" max="3885" width="9.25" bestFit="1" customWidth="1"/>
    <col min="4084" max="4084" width="9.625" bestFit="1" customWidth="1"/>
    <col min="4085" max="4085" width="14.375" bestFit="1" customWidth="1"/>
    <col min="4086" max="4086" width="10.25" bestFit="1" customWidth="1"/>
    <col min="4087" max="4087" width="11" bestFit="1" customWidth="1"/>
    <col min="4088" max="4088" width="14.375" bestFit="1" customWidth="1"/>
    <col min="4089" max="4089" width="10.25" bestFit="1" customWidth="1"/>
    <col min="4090" max="4090" width="11" bestFit="1" customWidth="1"/>
    <col min="4091" max="4091" width="17.125" customWidth="1"/>
    <col min="4094" max="4101" width="16.125" customWidth="1"/>
    <col min="4102" max="4102" width="9.25" customWidth="1"/>
    <col min="4103" max="4103" width="7.125" customWidth="1"/>
    <col min="4104" max="4104" width="11.125" customWidth="1"/>
    <col min="4105" max="4105" width="7.125" customWidth="1"/>
    <col min="4106" max="4106" width="11.125" bestFit="1" customWidth="1"/>
    <col min="4107" max="4107" width="7.125" customWidth="1"/>
    <col min="4108" max="4108" width="11.125" bestFit="1" customWidth="1"/>
    <col min="4109" max="4109" width="7.125" customWidth="1"/>
    <col min="4110" max="4110" width="11.125" customWidth="1"/>
    <col min="4111" max="4111" width="7.125" customWidth="1"/>
    <col min="4112" max="4112" width="11.125" bestFit="1" customWidth="1"/>
    <col min="4113" max="4113" width="7.125" customWidth="1"/>
    <col min="4114" max="4114" width="11.125" bestFit="1" customWidth="1"/>
    <col min="4115" max="4115" width="9.25" customWidth="1"/>
    <col min="4116" max="4116" width="7.125" customWidth="1"/>
    <col min="4117" max="4117" width="11.125" customWidth="1"/>
    <col min="4118" max="4118" width="11.125" bestFit="1" customWidth="1"/>
    <col min="4119" max="4119" width="7.125" customWidth="1"/>
    <col min="4120" max="4120" width="11.125" bestFit="1" customWidth="1"/>
    <col min="4121" max="4121" width="11.125" customWidth="1"/>
    <col min="4122" max="4122" width="7.125" customWidth="1"/>
    <col min="4123" max="4124" width="11.125" bestFit="1" customWidth="1"/>
    <col min="4125" max="4125" width="7.125" customWidth="1"/>
    <col min="4126" max="4127" width="11.125" bestFit="1" customWidth="1"/>
    <col min="4128" max="4128" width="9.25" customWidth="1"/>
    <col min="4129" max="4129" width="7.125" customWidth="1"/>
    <col min="4130" max="4132" width="11.125" bestFit="1" customWidth="1"/>
    <col min="4133" max="4133" width="7.125" customWidth="1"/>
    <col min="4134" max="4136" width="11.125" bestFit="1" customWidth="1"/>
    <col min="4137" max="4137" width="7.125" customWidth="1"/>
    <col min="4138" max="4140" width="11.125" bestFit="1" customWidth="1"/>
    <col min="4141" max="4141" width="9.25" bestFit="1" customWidth="1"/>
    <col min="4340" max="4340" width="9.625" bestFit="1" customWidth="1"/>
    <col min="4341" max="4341" width="14.375" bestFit="1" customWidth="1"/>
    <col min="4342" max="4342" width="10.25" bestFit="1" customWidth="1"/>
    <col min="4343" max="4343" width="11" bestFit="1" customWidth="1"/>
    <col min="4344" max="4344" width="14.375" bestFit="1" customWidth="1"/>
    <col min="4345" max="4345" width="10.25" bestFit="1" customWidth="1"/>
    <col min="4346" max="4346" width="11" bestFit="1" customWidth="1"/>
    <col min="4347" max="4347" width="17.125" customWidth="1"/>
    <col min="4350" max="4357" width="16.125" customWidth="1"/>
    <col min="4358" max="4358" width="9.25" customWidth="1"/>
    <col min="4359" max="4359" width="7.125" customWidth="1"/>
    <col min="4360" max="4360" width="11.125" customWidth="1"/>
    <col min="4361" max="4361" width="7.125" customWidth="1"/>
    <col min="4362" max="4362" width="11.125" bestFit="1" customWidth="1"/>
    <col min="4363" max="4363" width="7.125" customWidth="1"/>
    <col min="4364" max="4364" width="11.125" bestFit="1" customWidth="1"/>
    <col min="4365" max="4365" width="7.125" customWidth="1"/>
    <col min="4366" max="4366" width="11.125" customWidth="1"/>
    <col min="4367" max="4367" width="7.125" customWidth="1"/>
    <col min="4368" max="4368" width="11.125" bestFit="1" customWidth="1"/>
    <col min="4369" max="4369" width="7.125" customWidth="1"/>
    <col min="4370" max="4370" width="11.125" bestFit="1" customWidth="1"/>
    <col min="4371" max="4371" width="9.25" customWidth="1"/>
    <col min="4372" max="4372" width="7.125" customWidth="1"/>
    <col min="4373" max="4373" width="11.125" customWidth="1"/>
    <col min="4374" max="4374" width="11.125" bestFit="1" customWidth="1"/>
    <col min="4375" max="4375" width="7.125" customWidth="1"/>
    <col min="4376" max="4376" width="11.125" bestFit="1" customWidth="1"/>
    <col min="4377" max="4377" width="11.125" customWidth="1"/>
    <col min="4378" max="4378" width="7.125" customWidth="1"/>
    <col min="4379" max="4380" width="11.125" bestFit="1" customWidth="1"/>
    <col min="4381" max="4381" width="7.125" customWidth="1"/>
    <col min="4382" max="4383" width="11.125" bestFit="1" customWidth="1"/>
    <col min="4384" max="4384" width="9.25" customWidth="1"/>
    <col min="4385" max="4385" width="7.125" customWidth="1"/>
    <col min="4386" max="4388" width="11.125" bestFit="1" customWidth="1"/>
    <col min="4389" max="4389" width="7.125" customWidth="1"/>
    <col min="4390" max="4392" width="11.125" bestFit="1" customWidth="1"/>
    <col min="4393" max="4393" width="7.125" customWidth="1"/>
    <col min="4394" max="4396" width="11.125" bestFit="1" customWidth="1"/>
    <col min="4397" max="4397" width="9.25" bestFit="1" customWidth="1"/>
    <col min="4596" max="4596" width="9.625" bestFit="1" customWidth="1"/>
    <col min="4597" max="4597" width="14.375" bestFit="1" customWidth="1"/>
    <col min="4598" max="4598" width="10.25" bestFit="1" customWidth="1"/>
    <col min="4599" max="4599" width="11" bestFit="1" customWidth="1"/>
    <col min="4600" max="4600" width="14.375" bestFit="1" customWidth="1"/>
    <col min="4601" max="4601" width="10.25" bestFit="1" customWidth="1"/>
    <col min="4602" max="4602" width="11" bestFit="1" customWidth="1"/>
    <col min="4603" max="4603" width="17.125" customWidth="1"/>
    <col min="4606" max="4613" width="16.125" customWidth="1"/>
    <col min="4614" max="4614" width="9.25" customWidth="1"/>
    <col min="4615" max="4615" width="7.125" customWidth="1"/>
    <col min="4616" max="4616" width="11.125" customWidth="1"/>
    <col min="4617" max="4617" width="7.125" customWidth="1"/>
    <col min="4618" max="4618" width="11.125" bestFit="1" customWidth="1"/>
    <col min="4619" max="4619" width="7.125" customWidth="1"/>
    <col min="4620" max="4620" width="11.125" bestFit="1" customWidth="1"/>
    <col min="4621" max="4621" width="7.125" customWidth="1"/>
    <col min="4622" max="4622" width="11.125" customWidth="1"/>
    <col min="4623" max="4623" width="7.125" customWidth="1"/>
    <col min="4624" max="4624" width="11.125" bestFit="1" customWidth="1"/>
    <col min="4625" max="4625" width="7.125" customWidth="1"/>
    <col min="4626" max="4626" width="11.125" bestFit="1" customWidth="1"/>
    <col min="4627" max="4627" width="9.25" customWidth="1"/>
    <col min="4628" max="4628" width="7.125" customWidth="1"/>
    <col min="4629" max="4629" width="11.125" customWidth="1"/>
    <col min="4630" max="4630" width="11.125" bestFit="1" customWidth="1"/>
    <col min="4631" max="4631" width="7.125" customWidth="1"/>
    <col min="4632" max="4632" width="11.125" bestFit="1" customWidth="1"/>
    <col min="4633" max="4633" width="11.125" customWidth="1"/>
    <col min="4634" max="4634" width="7.125" customWidth="1"/>
    <col min="4635" max="4636" width="11.125" bestFit="1" customWidth="1"/>
    <col min="4637" max="4637" width="7.125" customWidth="1"/>
    <col min="4638" max="4639" width="11.125" bestFit="1" customWidth="1"/>
    <col min="4640" max="4640" width="9.25" customWidth="1"/>
    <col min="4641" max="4641" width="7.125" customWidth="1"/>
    <col min="4642" max="4644" width="11.125" bestFit="1" customWidth="1"/>
    <col min="4645" max="4645" width="7.125" customWidth="1"/>
    <col min="4646" max="4648" width="11.125" bestFit="1" customWidth="1"/>
    <col min="4649" max="4649" width="7.125" customWidth="1"/>
    <col min="4650" max="4652" width="11.125" bestFit="1" customWidth="1"/>
    <col min="4653" max="4653" width="9.25" bestFit="1" customWidth="1"/>
    <col min="4852" max="4852" width="9.625" bestFit="1" customWidth="1"/>
    <col min="4853" max="4853" width="14.375" bestFit="1" customWidth="1"/>
    <col min="4854" max="4854" width="10.25" bestFit="1" customWidth="1"/>
    <col min="4855" max="4855" width="11" bestFit="1" customWidth="1"/>
    <col min="4856" max="4856" width="14.375" bestFit="1" customWidth="1"/>
    <col min="4857" max="4857" width="10.25" bestFit="1" customWidth="1"/>
    <col min="4858" max="4858" width="11" bestFit="1" customWidth="1"/>
    <col min="4859" max="4859" width="17.125" customWidth="1"/>
    <col min="4862" max="4869" width="16.125" customWidth="1"/>
    <col min="4870" max="4870" width="9.25" customWidth="1"/>
    <col min="4871" max="4871" width="7.125" customWidth="1"/>
    <col min="4872" max="4872" width="11.125" customWidth="1"/>
    <col min="4873" max="4873" width="7.125" customWidth="1"/>
    <col min="4874" max="4874" width="11.125" bestFit="1" customWidth="1"/>
    <col min="4875" max="4875" width="7.125" customWidth="1"/>
    <col min="4876" max="4876" width="11.125" bestFit="1" customWidth="1"/>
    <col min="4877" max="4877" width="7.125" customWidth="1"/>
    <col min="4878" max="4878" width="11.125" customWidth="1"/>
    <col min="4879" max="4879" width="7.125" customWidth="1"/>
    <col min="4880" max="4880" width="11.125" bestFit="1" customWidth="1"/>
    <col min="4881" max="4881" width="7.125" customWidth="1"/>
    <col min="4882" max="4882" width="11.125" bestFit="1" customWidth="1"/>
    <col min="4883" max="4883" width="9.25" customWidth="1"/>
    <col min="4884" max="4884" width="7.125" customWidth="1"/>
    <col min="4885" max="4885" width="11.125" customWidth="1"/>
    <col min="4886" max="4886" width="11.125" bestFit="1" customWidth="1"/>
    <col min="4887" max="4887" width="7.125" customWidth="1"/>
    <col min="4888" max="4888" width="11.125" bestFit="1" customWidth="1"/>
    <col min="4889" max="4889" width="11.125" customWidth="1"/>
    <col min="4890" max="4890" width="7.125" customWidth="1"/>
    <col min="4891" max="4892" width="11.125" bestFit="1" customWidth="1"/>
    <col min="4893" max="4893" width="7.125" customWidth="1"/>
    <col min="4894" max="4895" width="11.125" bestFit="1" customWidth="1"/>
    <col min="4896" max="4896" width="9.25" customWidth="1"/>
    <col min="4897" max="4897" width="7.125" customWidth="1"/>
    <col min="4898" max="4900" width="11.125" bestFit="1" customWidth="1"/>
    <col min="4901" max="4901" width="7.125" customWidth="1"/>
    <col min="4902" max="4904" width="11.125" bestFit="1" customWidth="1"/>
    <col min="4905" max="4905" width="7.125" customWidth="1"/>
    <col min="4906" max="4908" width="11.125" bestFit="1" customWidth="1"/>
    <col min="4909" max="4909" width="9.25" bestFit="1" customWidth="1"/>
    <col min="5108" max="5108" width="9.625" bestFit="1" customWidth="1"/>
    <col min="5109" max="5109" width="14.375" bestFit="1" customWidth="1"/>
    <col min="5110" max="5110" width="10.25" bestFit="1" customWidth="1"/>
    <col min="5111" max="5111" width="11" bestFit="1" customWidth="1"/>
    <col min="5112" max="5112" width="14.375" bestFit="1" customWidth="1"/>
    <col min="5113" max="5113" width="10.25" bestFit="1" customWidth="1"/>
    <col min="5114" max="5114" width="11" bestFit="1" customWidth="1"/>
    <col min="5115" max="5115" width="17.125" customWidth="1"/>
    <col min="5118" max="5125" width="16.125" customWidth="1"/>
    <col min="5126" max="5126" width="9.25" customWidth="1"/>
    <col min="5127" max="5127" width="7.125" customWidth="1"/>
    <col min="5128" max="5128" width="11.125" customWidth="1"/>
    <col min="5129" max="5129" width="7.125" customWidth="1"/>
    <col min="5130" max="5130" width="11.125" bestFit="1" customWidth="1"/>
    <col min="5131" max="5131" width="7.125" customWidth="1"/>
    <col min="5132" max="5132" width="11.125" bestFit="1" customWidth="1"/>
    <col min="5133" max="5133" width="7.125" customWidth="1"/>
    <col min="5134" max="5134" width="11.125" customWidth="1"/>
    <col min="5135" max="5135" width="7.125" customWidth="1"/>
    <col min="5136" max="5136" width="11.125" bestFit="1" customWidth="1"/>
    <col min="5137" max="5137" width="7.125" customWidth="1"/>
    <col min="5138" max="5138" width="11.125" bestFit="1" customWidth="1"/>
    <col min="5139" max="5139" width="9.25" customWidth="1"/>
    <col min="5140" max="5140" width="7.125" customWidth="1"/>
    <col min="5141" max="5141" width="11.125" customWidth="1"/>
    <col min="5142" max="5142" width="11.125" bestFit="1" customWidth="1"/>
    <col min="5143" max="5143" width="7.125" customWidth="1"/>
    <col min="5144" max="5144" width="11.125" bestFit="1" customWidth="1"/>
    <col min="5145" max="5145" width="11.125" customWidth="1"/>
    <col min="5146" max="5146" width="7.125" customWidth="1"/>
    <col min="5147" max="5148" width="11.125" bestFit="1" customWidth="1"/>
    <col min="5149" max="5149" width="7.125" customWidth="1"/>
    <col min="5150" max="5151" width="11.125" bestFit="1" customWidth="1"/>
    <col min="5152" max="5152" width="9.25" customWidth="1"/>
    <col min="5153" max="5153" width="7.125" customWidth="1"/>
    <col min="5154" max="5156" width="11.125" bestFit="1" customWidth="1"/>
    <col min="5157" max="5157" width="7.125" customWidth="1"/>
    <col min="5158" max="5160" width="11.125" bestFit="1" customWidth="1"/>
    <col min="5161" max="5161" width="7.125" customWidth="1"/>
    <col min="5162" max="5164" width="11.125" bestFit="1" customWidth="1"/>
    <col min="5165" max="5165" width="9.25" bestFit="1" customWidth="1"/>
    <col min="5364" max="5364" width="9.625" bestFit="1" customWidth="1"/>
    <col min="5365" max="5365" width="14.375" bestFit="1" customWidth="1"/>
    <col min="5366" max="5366" width="10.25" bestFit="1" customWidth="1"/>
    <col min="5367" max="5367" width="11" bestFit="1" customWidth="1"/>
    <col min="5368" max="5368" width="14.375" bestFit="1" customWidth="1"/>
    <col min="5369" max="5369" width="10.25" bestFit="1" customWidth="1"/>
    <col min="5370" max="5370" width="11" bestFit="1" customWidth="1"/>
    <col min="5371" max="5371" width="17.125" customWidth="1"/>
    <col min="5374" max="5381" width="16.125" customWidth="1"/>
    <col min="5382" max="5382" width="9.25" customWidth="1"/>
    <col min="5383" max="5383" width="7.125" customWidth="1"/>
    <col min="5384" max="5384" width="11.125" customWidth="1"/>
    <col min="5385" max="5385" width="7.125" customWidth="1"/>
    <col min="5386" max="5386" width="11.125" bestFit="1" customWidth="1"/>
    <col min="5387" max="5387" width="7.125" customWidth="1"/>
    <col min="5388" max="5388" width="11.125" bestFit="1" customWidth="1"/>
    <col min="5389" max="5389" width="7.125" customWidth="1"/>
    <col min="5390" max="5390" width="11.125" customWidth="1"/>
    <col min="5391" max="5391" width="7.125" customWidth="1"/>
    <col min="5392" max="5392" width="11.125" bestFit="1" customWidth="1"/>
    <col min="5393" max="5393" width="7.125" customWidth="1"/>
    <col min="5394" max="5394" width="11.125" bestFit="1" customWidth="1"/>
    <col min="5395" max="5395" width="9.25" customWidth="1"/>
    <col min="5396" max="5396" width="7.125" customWidth="1"/>
    <col min="5397" max="5397" width="11.125" customWidth="1"/>
    <col min="5398" max="5398" width="11.125" bestFit="1" customWidth="1"/>
    <col min="5399" max="5399" width="7.125" customWidth="1"/>
    <col min="5400" max="5400" width="11.125" bestFit="1" customWidth="1"/>
    <col min="5401" max="5401" width="11.125" customWidth="1"/>
    <col min="5402" max="5402" width="7.125" customWidth="1"/>
    <col min="5403" max="5404" width="11.125" bestFit="1" customWidth="1"/>
    <col min="5405" max="5405" width="7.125" customWidth="1"/>
    <col min="5406" max="5407" width="11.125" bestFit="1" customWidth="1"/>
    <col min="5408" max="5408" width="9.25" customWidth="1"/>
    <col min="5409" max="5409" width="7.125" customWidth="1"/>
    <col min="5410" max="5412" width="11.125" bestFit="1" customWidth="1"/>
    <col min="5413" max="5413" width="7.125" customWidth="1"/>
    <col min="5414" max="5416" width="11.125" bestFit="1" customWidth="1"/>
    <col min="5417" max="5417" width="7.125" customWidth="1"/>
    <col min="5418" max="5420" width="11.125" bestFit="1" customWidth="1"/>
    <col min="5421" max="5421" width="9.25" bestFit="1" customWidth="1"/>
    <col min="5620" max="5620" width="9.625" bestFit="1" customWidth="1"/>
    <col min="5621" max="5621" width="14.375" bestFit="1" customWidth="1"/>
    <col min="5622" max="5622" width="10.25" bestFit="1" customWidth="1"/>
    <col min="5623" max="5623" width="11" bestFit="1" customWidth="1"/>
    <col min="5624" max="5624" width="14.375" bestFit="1" customWidth="1"/>
    <col min="5625" max="5625" width="10.25" bestFit="1" customWidth="1"/>
    <col min="5626" max="5626" width="11" bestFit="1" customWidth="1"/>
    <col min="5627" max="5627" width="17.125" customWidth="1"/>
    <col min="5630" max="5637" width="16.125" customWidth="1"/>
    <col min="5638" max="5638" width="9.25" customWidth="1"/>
    <col min="5639" max="5639" width="7.125" customWidth="1"/>
    <col min="5640" max="5640" width="11.125" customWidth="1"/>
    <col min="5641" max="5641" width="7.125" customWidth="1"/>
    <col min="5642" max="5642" width="11.125" bestFit="1" customWidth="1"/>
    <col min="5643" max="5643" width="7.125" customWidth="1"/>
    <col min="5644" max="5644" width="11.125" bestFit="1" customWidth="1"/>
    <col min="5645" max="5645" width="7.125" customWidth="1"/>
    <col min="5646" max="5646" width="11.125" customWidth="1"/>
    <col min="5647" max="5647" width="7.125" customWidth="1"/>
    <col min="5648" max="5648" width="11.125" bestFit="1" customWidth="1"/>
    <col min="5649" max="5649" width="7.125" customWidth="1"/>
    <col min="5650" max="5650" width="11.125" bestFit="1" customWidth="1"/>
    <col min="5651" max="5651" width="9.25" customWidth="1"/>
    <col min="5652" max="5652" width="7.125" customWidth="1"/>
    <col min="5653" max="5653" width="11.125" customWidth="1"/>
    <col min="5654" max="5654" width="11.125" bestFit="1" customWidth="1"/>
    <col min="5655" max="5655" width="7.125" customWidth="1"/>
    <col min="5656" max="5656" width="11.125" bestFit="1" customWidth="1"/>
    <col min="5657" max="5657" width="11.125" customWidth="1"/>
    <col min="5658" max="5658" width="7.125" customWidth="1"/>
    <col min="5659" max="5660" width="11.125" bestFit="1" customWidth="1"/>
    <col min="5661" max="5661" width="7.125" customWidth="1"/>
    <col min="5662" max="5663" width="11.125" bestFit="1" customWidth="1"/>
    <col min="5664" max="5664" width="9.25" customWidth="1"/>
    <col min="5665" max="5665" width="7.125" customWidth="1"/>
    <col min="5666" max="5668" width="11.125" bestFit="1" customWidth="1"/>
    <col min="5669" max="5669" width="7.125" customWidth="1"/>
    <col min="5670" max="5672" width="11.125" bestFit="1" customWidth="1"/>
    <col min="5673" max="5673" width="7.125" customWidth="1"/>
    <col min="5674" max="5676" width="11.125" bestFit="1" customWidth="1"/>
    <col min="5677" max="5677" width="9.25" bestFit="1" customWidth="1"/>
    <col min="5876" max="5876" width="9.625" bestFit="1" customWidth="1"/>
    <col min="5877" max="5877" width="14.375" bestFit="1" customWidth="1"/>
    <col min="5878" max="5878" width="10.25" bestFit="1" customWidth="1"/>
    <col min="5879" max="5879" width="11" bestFit="1" customWidth="1"/>
    <col min="5880" max="5880" width="14.375" bestFit="1" customWidth="1"/>
    <col min="5881" max="5881" width="10.25" bestFit="1" customWidth="1"/>
    <col min="5882" max="5882" width="11" bestFit="1" customWidth="1"/>
    <col min="5883" max="5883" width="17.125" customWidth="1"/>
    <col min="5886" max="5893" width="16.125" customWidth="1"/>
    <col min="5894" max="5894" width="9.25" customWidth="1"/>
    <col min="5895" max="5895" width="7.125" customWidth="1"/>
    <col min="5896" max="5896" width="11.125" customWidth="1"/>
    <col min="5897" max="5897" width="7.125" customWidth="1"/>
    <col min="5898" max="5898" width="11.125" bestFit="1" customWidth="1"/>
    <col min="5899" max="5899" width="7.125" customWidth="1"/>
    <col min="5900" max="5900" width="11.125" bestFit="1" customWidth="1"/>
    <col min="5901" max="5901" width="7.125" customWidth="1"/>
    <col min="5902" max="5902" width="11.125" customWidth="1"/>
    <col min="5903" max="5903" width="7.125" customWidth="1"/>
    <col min="5904" max="5904" width="11.125" bestFit="1" customWidth="1"/>
    <col min="5905" max="5905" width="7.125" customWidth="1"/>
    <col min="5906" max="5906" width="11.125" bestFit="1" customWidth="1"/>
    <col min="5907" max="5907" width="9.25" customWidth="1"/>
    <col min="5908" max="5908" width="7.125" customWidth="1"/>
    <col min="5909" max="5909" width="11.125" customWidth="1"/>
    <col min="5910" max="5910" width="11.125" bestFit="1" customWidth="1"/>
    <col min="5911" max="5911" width="7.125" customWidth="1"/>
    <col min="5912" max="5912" width="11.125" bestFit="1" customWidth="1"/>
    <col min="5913" max="5913" width="11.125" customWidth="1"/>
    <col min="5914" max="5914" width="7.125" customWidth="1"/>
    <col min="5915" max="5916" width="11.125" bestFit="1" customWidth="1"/>
    <col min="5917" max="5917" width="7.125" customWidth="1"/>
    <col min="5918" max="5919" width="11.125" bestFit="1" customWidth="1"/>
    <col min="5920" max="5920" width="9.25" customWidth="1"/>
    <col min="5921" max="5921" width="7.125" customWidth="1"/>
    <col min="5922" max="5924" width="11.125" bestFit="1" customWidth="1"/>
    <col min="5925" max="5925" width="7.125" customWidth="1"/>
    <col min="5926" max="5928" width="11.125" bestFit="1" customWidth="1"/>
    <col min="5929" max="5929" width="7.125" customWidth="1"/>
    <col min="5930" max="5932" width="11.125" bestFit="1" customWidth="1"/>
    <col min="5933" max="5933" width="9.25" bestFit="1" customWidth="1"/>
    <col min="6132" max="6132" width="9.625" bestFit="1" customWidth="1"/>
    <col min="6133" max="6133" width="14.375" bestFit="1" customWidth="1"/>
    <col min="6134" max="6134" width="10.25" bestFit="1" customWidth="1"/>
    <col min="6135" max="6135" width="11" bestFit="1" customWidth="1"/>
    <col min="6136" max="6136" width="14.375" bestFit="1" customWidth="1"/>
    <col min="6137" max="6137" width="10.25" bestFit="1" customWidth="1"/>
    <col min="6138" max="6138" width="11" bestFit="1" customWidth="1"/>
    <col min="6139" max="6139" width="17.125" customWidth="1"/>
    <col min="6142" max="6149" width="16.125" customWidth="1"/>
    <col min="6150" max="6150" width="9.25" customWidth="1"/>
    <col min="6151" max="6151" width="7.125" customWidth="1"/>
    <col min="6152" max="6152" width="11.125" customWidth="1"/>
    <col min="6153" max="6153" width="7.125" customWidth="1"/>
    <col min="6154" max="6154" width="11.125" bestFit="1" customWidth="1"/>
    <col min="6155" max="6155" width="7.125" customWidth="1"/>
    <col min="6156" max="6156" width="11.125" bestFit="1" customWidth="1"/>
    <col min="6157" max="6157" width="7.125" customWidth="1"/>
    <col min="6158" max="6158" width="11.125" customWidth="1"/>
    <col min="6159" max="6159" width="7.125" customWidth="1"/>
    <col min="6160" max="6160" width="11.125" bestFit="1" customWidth="1"/>
    <col min="6161" max="6161" width="7.125" customWidth="1"/>
    <col min="6162" max="6162" width="11.125" bestFit="1" customWidth="1"/>
    <col min="6163" max="6163" width="9.25" customWidth="1"/>
    <col min="6164" max="6164" width="7.125" customWidth="1"/>
    <col min="6165" max="6165" width="11.125" customWidth="1"/>
    <col min="6166" max="6166" width="11.125" bestFit="1" customWidth="1"/>
    <col min="6167" max="6167" width="7.125" customWidth="1"/>
    <col min="6168" max="6168" width="11.125" bestFit="1" customWidth="1"/>
    <col min="6169" max="6169" width="11.125" customWidth="1"/>
    <col min="6170" max="6170" width="7.125" customWidth="1"/>
    <col min="6171" max="6172" width="11.125" bestFit="1" customWidth="1"/>
    <col min="6173" max="6173" width="7.125" customWidth="1"/>
    <col min="6174" max="6175" width="11.125" bestFit="1" customWidth="1"/>
    <col min="6176" max="6176" width="9.25" customWidth="1"/>
    <col min="6177" max="6177" width="7.125" customWidth="1"/>
    <col min="6178" max="6180" width="11.125" bestFit="1" customWidth="1"/>
    <col min="6181" max="6181" width="7.125" customWidth="1"/>
    <col min="6182" max="6184" width="11.125" bestFit="1" customWidth="1"/>
    <col min="6185" max="6185" width="7.125" customWidth="1"/>
    <col min="6186" max="6188" width="11.125" bestFit="1" customWidth="1"/>
    <col min="6189" max="6189" width="9.25" bestFit="1" customWidth="1"/>
    <col min="6388" max="6388" width="9.625" bestFit="1" customWidth="1"/>
    <col min="6389" max="6389" width="14.375" bestFit="1" customWidth="1"/>
    <col min="6390" max="6390" width="10.25" bestFit="1" customWidth="1"/>
    <col min="6391" max="6391" width="11" bestFit="1" customWidth="1"/>
    <col min="6392" max="6392" width="14.375" bestFit="1" customWidth="1"/>
    <col min="6393" max="6393" width="10.25" bestFit="1" customWidth="1"/>
    <col min="6394" max="6394" width="11" bestFit="1" customWidth="1"/>
    <col min="6395" max="6395" width="17.125" customWidth="1"/>
    <col min="6398" max="6405" width="16.125" customWidth="1"/>
    <col min="6406" max="6406" width="9.25" customWidth="1"/>
    <col min="6407" max="6407" width="7.125" customWidth="1"/>
    <col min="6408" max="6408" width="11.125" customWidth="1"/>
    <col min="6409" max="6409" width="7.125" customWidth="1"/>
    <col min="6410" max="6410" width="11.125" bestFit="1" customWidth="1"/>
    <col min="6411" max="6411" width="7.125" customWidth="1"/>
    <col min="6412" max="6412" width="11.125" bestFit="1" customWidth="1"/>
    <col min="6413" max="6413" width="7.125" customWidth="1"/>
    <col min="6414" max="6414" width="11.125" customWidth="1"/>
    <col min="6415" max="6415" width="7.125" customWidth="1"/>
    <col min="6416" max="6416" width="11.125" bestFit="1" customWidth="1"/>
    <col min="6417" max="6417" width="7.125" customWidth="1"/>
    <col min="6418" max="6418" width="11.125" bestFit="1" customWidth="1"/>
    <col min="6419" max="6419" width="9.25" customWidth="1"/>
    <col min="6420" max="6420" width="7.125" customWidth="1"/>
    <col min="6421" max="6421" width="11.125" customWidth="1"/>
    <col min="6422" max="6422" width="11.125" bestFit="1" customWidth="1"/>
    <col min="6423" max="6423" width="7.125" customWidth="1"/>
    <col min="6424" max="6424" width="11.125" bestFit="1" customWidth="1"/>
    <col min="6425" max="6425" width="11.125" customWidth="1"/>
    <col min="6426" max="6426" width="7.125" customWidth="1"/>
    <col min="6427" max="6428" width="11.125" bestFit="1" customWidth="1"/>
    <col min="6429" max="6429" width="7.125" customWidth="1"/>
    <col min="6430" max="6431" width="11.125" bestFit="1" customWidth="1"/>
    <col min="6432" max="6432" width="9.25" customWidth="1"/>
    <col min="6433" max="6433" width="7.125" customWidth="1"/>
    <col min="6434" max="6436" width="11.125" bestFit="1" customWidth="1"/>
    <col min="6437" max="6437" width="7.125" customWidth="1"/>
    <col min="6438" max="6440" width="11.125" bestFit="1" customWidth="1"/>
    <col min="6441" max="6441" width="7.125" customWidth="1"/>
    <col min="6442" max="6444" width="11.125" bestFit="1" customWidth="1"/>
    <col min="6445" max="6445" width="9.25" bestFit="1" customWidth="1"/>
    <col min="6644" max="6644" width="9.625" bestFit="1" customWidth="1"/>
    <col min="6645" max="6645" width="14.375" bestFit="1" customWidth="1"/>
    <col min="6646" max="6646" width="10.25" bestFit="1" customWidth="1"/>
    <col min="6647" max="6647" width="11" bestFit="1" customWidth="1"/>
    <col min="6648" max="6648" width="14.375" bestFit="1" customWidth="1"/>
    <col min="6649" max="6649" width="10.25" bestFit="1" customWidth="1"/>
    <col min="6650" max="6650" width="11" bestFit="1" customWidth="1"/>
    <col min="6651" max="6651" width="17.125" customWidth="1"/>
    <col min="6654" max="6661" width="16.125" customWidth="1"/>
    <col min="6662" max="6662" width="9.25" customWidth="1"/>
    <col min="6663" max="6663" width="7.125" customWidth="1"/>
    <col min="6664" max="6664" width="11.125" customWidth="1"/>
    <col min="6665" max="6665" width="7.125" customWidth="1"/>
    <col min="6666" max="6666" width="11.125" bestFit="1" customWidth="1"/>
    <col min="6667" max="6667" width="7.125" customWidth="1"/>
    <col min="6668" max="6668" width="11.125" bestFit="1" customWidth="1"/>
    <col min="6669" max="6669" width="7.125" customWidth="1"/>
    <col min="6670" max="6670" width="11.125" customWidth="1"/>
    <col min="6671" max="6671" width="7.125" customWidth="1"/>
    <col min="6672" max="6672" width="11.125" bestFit="1" customWidth="1"/>
    <col min="6673" max="6673" width="7.125" customWidth="1"/>
    <col min="6674" max="6674" width="11.125" bestFit="1" customWidth="1"/>
    <col min="6675" max="6675" width="9.25" customWidth="1"/>
    <col min="6676" max="6676" width="7.125" customWidth="1"/>
    <col min="6677" max="6677" width="11.125" customWidth="1"/>
    <col min="6678" max="6678" width="11.125" bestFit="1" customWidth="1"/>
    <col min="6679" max="6679" width="7.125" customWidth="1"/>
    <col min="6680" max="6680" width="11.125" bestFit="1" customWidth="1"/>
    <col min="6681" max="6681" width="11.125" customWidth="1"/>
    <col min="6682" max="6682" width="7.125" customWidth="1"/>
    <col min="6683" max="6684" width="11.125" bestFit="1" customWidth="1"/>
    <col min="6685" max="6685" width="7.125" customWidth="1"/>
    <col min="6686" max="6687" width="11.125" bestFit="1" customWidth="1"/>
    <col min="6688" max="6688" width="9.25" customWidth="1"/>
    <col min="6689" max="6689" width="7.125" customWidth="1"/>
    <col min="6690" max="6692" width="11.125" bestFit="1" customWidth="1"/>
    <col min="6693" max="6693" width="7.125" customWidth="1"/>
    <col min="6694" max="6696" width="11.125" bestFit="1" customWidth="1"/>
    <col min="6697" max="6697" width="7.125" customWidth="1"/>
    <col min="6698" max="6700" width="11.125" bestFit="1" customWidth="1"/>
    <col min="6701" max="6701" width="9.25" bestFit="1" customWidth="1"/>
    <col min="6900" max="6900" width="9.625" bestFit="1" customWidth="1"/>
    <col min="6901" max="6901" width="14.375" bestFit="1" customWidth="1"/>
    <col min="6902" max="6902" width="10.25" bestFit="1" customWidth="1"/>
    <col min="6903" max="6903" width="11" bestFit="1" customWidth="1"/>
    <col min="6904" max="6904" width="14.375" bestFit="1" customWidth="1"/>
    <col min="6905" max="6905" width="10.25" bestFit="1" customWidth="1"/>
    <col min="6906" max="6906" width="11" bestFit="1" customWidth="1"/>
    <col min="6907" max="6907" width="17.125" customWidth="1"/>
    <col min="6910" max="6917" width="16.125" customWidth="1"/>
    <col min="6918" max="6918" width="9.25" customWidth="1"/>
    <col min="6919" max="6919" width="7.125" customWidth="1"/>
    <col min="6920" max="6920" width="11.125" customWidth="1"/>
    <col min="6921" max="6921" width="7.125" customWidth="1"/>
    <col min="6922" max="6922" width="11.125" bestFit="1" customWidth="1"/>
    <col min="6923" max="6923" width="7.125" customWidth="1"/>
    <col min="6924" max="6924" width="11.125" bestFit="1" customWidth="1"/>
    <col min="6925" max="6925" width="7.125" customWidth="1"/>
    <col min="6926" max="6926" width="11.125" customWidth="1"/>
    <col min="6927" max="6927" width="7.125" customWidth="1"/>
    <col min="6928" max="6928" width="11.125" bestFit="1" customWidth="1"/>
    <col min="6929" max="6929" width="7.125" customWidth="1"/>
    <col min="6930" max="6930" width="11.125" bestFit="1" customWidth="1"/>
    <col min="6931" max="6931" width="9.25" customWidth="1"/>
    <col min="6932" max="6932" width="7.125" customWidth="1"/>
    <col min="6933" max="6933" width="11.125" customWidth="1"/>
    <col min="6934" max="6934" width="11.125" bestFit="1" customWidth="1"/>
    <col min="6935" max="6935" width="7.125" customWidth="1"/>
    <col min="6936" max="6936" width="11.125" bestFit="1" customWidth="1"/>
    <col min="6937" max="6937" width="11.125" customWidth="1"/>
    <col min="6938" max="6938" width="7.125" customWidth="1"/>
    <col min="6939" max="6940" width="11.125" bestFit="1" customWidth="1"/>
    <col min="6941" max="6941" width="7.125" customWidth="1"/>
    <col min="6942" max="6943" width="11.125" bestFit="1" customWidth="1"/>
    <col min="6944" max="6944" width="9.25" customWidth="1"/>
    <col min="6945" max="6945" width="7.125" customWidth="1"/>
    <col min="6946" max="6948" width="11.125" bestFit="1" customWidth="1"/>
    <col min="6949" max="6949" width="7.125" customWidth="1"/>
    <col min="6950" max="6952" width="11.125" bestFit="1" customWidth="1"/>
    <col min="6953" max="6953" width="7.125" customWidth="1"/>
    <col min="6954" max="6956" width="11.125" bestFit="1" customWidth="1"/>
    <col min="6957" max="6957" width="9.25" bestFit="1" customWidth="1"/>
    <col min="7156" max="7156" width="9.625" bestFit="1" customWidth="1"/>
    <col min="7157" max="7157" width="14.375" bestFit="1" customWidth="1"/>
    <col min="7158" max="7158" width="10.25" bestFit="1" customWidth="1"/>
    <col min="7159" max="7159" width="11" bestFit="1" customWidth="1"/>
    <col min="7160" max="7160" width="14.375" bestFit="1" customWidth="1"/>
    <col min="7161" max="7161" width="10.25" bestFit="1" customWidth="1"/>
    <col min="7162" max="7162" width="11" bestFit="1" customWidth="1"/>
    <col min="7163" max="7163" width="17.125" customWidth="1"/>
    <col min="7166" max="7173" width="16.125" customWidth="1"/>
    <col min="7174" max="7174" width="9.25" customWidth="1"/>
    <col min="7175" max="7175" width="7.125" customWidth="1"/>
    <col min="7176" max="7176" width="11.125" customWidth="1"/>
    <col min="7177" max="7177" width="7.125" customWidth="1"/>
    <col min="7178" max="7178" width="11.125" bestFit="1" customWidth="1"/>
    <col min="7179" max="7179" width="7.125" customWidth="1"/>
    <col min="7180" max="7180" width="11.125" bestFit="1" customWidth="1"/>
    <col min="7181" max="7181" width="7.125" customWidth="1"/>
    <col min="7182" max="7182" width="11.125" customWidth="1"/>
    <col min="7183" max="7183" width="7.125" customWidth="1"/>
    <col min="7184" max="7184" width="11.125" bestFit="1" customWidth="1"/>
    <col min="7185" max="7185" width="7.125" customWidth="1"/>
    <col min="7186" max="7186" width="11.125" bestFit="1" customWidth="1"/>
    <col min="7187" max="7187" width="9.25" customWidth="1"/>
    <col min="7188" max="7188" width="7.125" customWidth="1"/>
    <col min="7189" max="7189" width="11.125" customWidth="1"/>
    <col min="7190" max="7190" width="11.125" bestFit="1" customWidth="1"/>
    <col min="7191" max="7191" width="7.125" customWidth="1"/>
    <col min="7192" max="7192" width="11.125" bestFit="1" customWidth="1"/>
    <col min="7193" max="7193" width="11.125" customWidth="1"/>
    <col min="7194" max="7194" width="7.125" customWidth="1"/>
    <col min="7195" max="7196" width="11.125" bestFit="1" customWidth="1"/>
    <col min="7197" max="7197" width="7.125" customWidth="1"/>
    <col min="7198" max="7199" width="11.125" bestFit="1" customWidth="1"/>
    <col min="7200" max="7200" width="9.25" customWidth="1"/>
    <col min="7201" max="7201" width="7.125" customWidth="1"/>
    <col min="7202" max="7204" width="11.125" bestFit="1" customWidth="1"/>
    <col min="7205" max="7205" width="7.125" customWidth="1"/>
    <col min="7206" max="7208" width="11.125" bestFit="1" customWidth="1"/>
    <col min="7209" max="7209" width="7.125" customWidth="1"/>
    <col min="7210" max="7212" width="11.125" bestFit="1" customWidth="1"/>
    <col min="7213" max="7213" width="9.25" bestFit="1" customWidth="1"/>
    <col min="7412" max="7412" width="9.625" bestFit="1" customWidth="1"/>
    <col min="7413" max="7413" width="14.375" bestFit="1" customWidth="1"/>
    <col min="7414" max="7414" width="10.25" bestFit="1" customWidth="1"/>
    <col min="7415" max="7415" width="11" bestFit="1" customWidth="1"/>
    <col min="7416" max="7416" width="14.375" bestFit="1" customWidth="1"/>
    <col min="7417" max="7417" width="10.25" bestFit="1" customWidth="1"/>
    <col min="7418" max="7418" width="11" bestFit="1" customWidth="1"/>
    <col min="7419" max="7419" width="17.125" customWidth="1"/>
    <col min="7422" max="7429" width="16.125" customWidth="1"/>
    <col min="7430" max="7430" width="9.25" customWidth="1"/>
    <col min="7431" max="7431" width="7.125" customWidth="1"/>
    <col min="7432" max="7432" width="11.125" customWidth="1"/>
    <col min="7433" max="7433" width="7.125" customWidth="1"/>
    <col min="7434" max="7434" width="11.125" bestFit="1" customWidth="1"/>
    <col min="7435" max="7435" width="7.125" customWidth="1"/>
    <col min="7436" max="7436" width="11.125" bestFit="1" customWidth="1"/>
    <col min="7437" max="7437" width="7.125" customWidth="1"/>
    <col min="7438" max="7438" width="11.125" customWidth="1"/>
    <col min="7439" max="7439" width="7.125" customWidth="1"/>
    <col min="7440" max="7440" width="11.125" bestFit="1" customWidth="1"/>
    <col min="7441" max="7441" width="7.125" customWidth="1"/>
    <col min="7442" max="7442" width="11.125" bestFit="1" customWidth="1"/>
    <col min="7443" max="7443" width="9.25" customWidth="1"/>
    <col min="7444" max="7444" width="7.125" customWidth="1"/>
    <col min="7445" max="7445" width="11.125" customWidth="1"/>
    <col min="7446" max="7446" width="11.125" bestFit="1" customWidth="1"/>
    <col min="7447" max="7447" width="7.125" customWidth="1"/>
    <col min="7448" max="7448" width="11.125" bestFit="1" customWidth="1"/>
    <col min="7449" max="7449" width="11.125" customWidth="1"/>
    <col min="7450" max="7450" width="7.125" customWidth="1"/>
    <col min="7451" max="7452" width="11.125" bestFit="1" customWidth="1"/>
    <col min="7453" max="7453" width="7.125" customWidth="1"/>
    <col min="7454" max="7455" width="11.125" bestFit="1" customWidth="1"/>
    <col min="7456" max="7456" width="9.25" customWidth="1"/>
    <col min="7457" max="7457" width="7.125" customWidth="1"/>
    <col min="7458" max="7460" width="11.125" bestFit="1" customWidth="1"/>
    <col min="7461" max="7461" width="7.125" customWidth="1"/>
    <col min="7462" max="7464" width="11.125" bestFit="1" customWidth="1"/>
    <col min="7465" max="7465" width="7.125" customWidth="1"/>
    <col min="7466" max="7468" width="11.125" bestFit="1" customWidth="1"/>
    <col min="7469" max="7469" width="9.25" bestFit="1" customWidth="1"/>
    <col min="7668" max="7668" width="9.625" bestFit="1" customWidth="1"/>
    <col min="7669" max="7669" width="14.375" bestFit="1" customWidth="1"/>
    <col min="7670" max="7670" width="10.25" bestFit="1" customWidth="1"/>
    <col min="7671" max="7671" width="11" bestFit="1" customWidth="1"/>
    <col min="7672" max="7672" width="14.375" bestFit="1" customWidth="1"/>
    <col min="7673" max="7673" width="10.25" bestFit="1" customWidth="1"/>
    <col min="7674" max="7674" width="11" bestFit="1" customWidth="1"/>
    <col min="7675" max="7675" width="17.125" customWidth="1"/>
    <col min="7678" max="7685" width="16.125" customWidth="1"/>
    <col min="7686" max="7686" width="9.25" customWidth="1"/>
    <col min="7687" max="7687" width="7.125" customWidth="1"/>
    <col min="7688" max="7688" width="11.125" customWidth="1"/>
    <col min="7689" max="7689" width="7.125" customWidth="1"/>
    <col min="7690" max="7690" width="11.125" bestFit="1" customWidth="1"/>
    <col min="7691" max="7691" width="7.125" customWidth="1"/>
    <col min="7692" max="7692" width="11.125" bestFit="1" customWidth="1"/>
    <col min="7693" max="7693" width="7.125" customWidth="1"/>
    <col min="7694" max="7694" width="11.125" customWidth="1"/>
    <col min="7695" max="7695" width="7.125" customWidth="1"/>
    <col min="7696" max="7696" width="11.125" bestFit="1" customWidth="1"/>
    <col min="7697" max="7697" width="7.125" customWidth="1"/>
    <col min="7698" max="7698" width="11.125" bestFit="1" customWidth="1"/>
    <col min="7699" max="7699" width="9.25" customWidth="1"/>
    <col min="7700" max="7700" width="7.125" customWidth="1"/>
    <col min="7701" max="7701" width="11.125" customWidth="1"/>
    <col min="7702" max="7702" width="11.125" bestFit="1" customWidth="1"/>
    <col min="7703" max="7703" width="7.125" customWidth="1"/>
    <col min="7704" max="7704" width="11.125" bestFit="1" customWidth="1"/>
    <col min="7705" max="7705" width="11.125" customWidth="1"/>
    <col min="7706" max="7706" width="7.125" customWidth="1"/>
    <col min="7707" max="7708" width="11.125" bestFit="1" customWidth="1"/>
    <col min="7709" max="7709" width="7.125" customWidth="1"/>
    <col min="7710" max="7711" width="11.125" bestFit="1" customWidth="1"/>
    <col min="7712" max="7712" width="9.25" customWidth="1"/>
    <col min="7713" max="7713" width="7.125" customWidth="1"/>
    <col min="7714" max="7716" width="11.125" bestFit="1" customWidth="1"/>
    <col min="7717" max="7717" width="7.125" customWidth="1"/>
    <col min="7718" max="7720" width="11.125" bestFit="1" customWidth="1"/>
    <col min="7721" max="7721" width="7.125" customWidth="1"/>
    <col min="7722" max="7724" width="11.125" bestFit="1" customWidth="1"/>
    <col min="7725" max="7725" width="9.25" bestFit="1" customWidth="1"/>
    <col min="7924" max="7924" width="9.625" bestFit="1" customWidth="1"/>
    <col min="7925" max="7925" width="14.375" bestFit="1" customWidth="1"/>
    <col min="7926" max="7926" width="10.25" bestFit="1" customWidth="1"/>
    <col min="7927" max="7927" width="11" bestFit="1" customWidth="1"/>
    <col min="7928" max="7928" width="14.375" bestFit="1" customWidth="1"/>
    <col min="7929" max="7929" width="10.25" bestFit="1" customWidth="1"/>
    <col min="7930" max="7930" width="11" bestFit="1" customWidth="1"/>
    <col min="7931" max="7931" width="17.125" customWidth="1"/>
    <col min="7934" max="7941" width="16.125" customWidth="1"/>
    <col min="7942" max="7942" width="9.25" customWidth="1"/>
    <col min="7943" max="7943" width="7.125" customWidth="1"/>
    <col min="7944" max="7944" width="11.125" customWidth="1"/>
    <col min="7945" max="7945" width="7.125" customWidth="1"/>
    <col min="7946" max="7946" width="11.125" bestFit="1" customWidth="1"/>
    <col min="7947" max="7947" width="7.125" customWidth="1"/>
    <col min="7948" max="7948" width="11.125" bestFit="1" customWidth="1"/>
    <col min="7949" max="7949" width="7.125" customWidth="1"/>
    <col min="7950" max="7950" width="11.125" customWidth="1"/>
    <col min="7951" max="7951" width="7.125" customWidth="1"/>
    <col min="7952" max="7952" width="11.125" bestFit="1" customWidth="1"/>
    <col min="7953" max="7953" width="7.125" customWidth="1"/>
    <col min="7954" max="7954" width="11.125" bestFit="1" customWidth="1"/>
    <col min="7955" max="7955" width="9.25" customWidth="1"/>
    <col min="7956" max="7956" width="7.125" customWidth="1"/>
    <col min="7957" max="7957" width="11.125" customWidth="1"/>
    <col min="7958" max="7958" width="11.125" bestFit="1" customWidth="1"/>
    <col min="7959" max="7959" width="7.125" customWidth="1"/>
    <col min="7960" max="7960" width="11.125" bestFit="1" customWidth="1"/>
    <col min="7961" max="7961" width="11.125" customWidth="1"/>
    <col min="7962" max="7962" width="7.125" customWidth="1"/>
    <col min="7963" max="7964" width="11.125" bestFit="1" customWidth="1"/>
    <col min="7965" max="7965" width="7.125" customWidth="1"/>
    <col min="7966" max="7967" width="11.125" bestFit="1" customWidth="1"/>
    <col min="7968" max="7968" width="9.25" customWidth="1"/>
    <col min="7969" max="7969" width="7.125" customWidth="1"/>
    <col min="7970" max="7972" width="11.125" bestFit="1" customWidth="1"/>
    <col min="7973" max="7973" width="7.125" customWidth="1"/>
    <col min="7974" max="7976" width="11.125" bestFit="1" customWidth="1"/>
    <col min="7977" max="7977" width="7.125" customWidth="1"/>
    <col min="7978" max="7980" width="11.125" bestFit="1" customWidth="1"/>
    <col min="7981" max="7981" width="9.25" bestFit="1" customWidth="1"/>
    <col min="8180" max="8180" width="9.625" bestFit="1" customWidth="1"/>
    <col min="8181" max="8181" width="14.375" bestFit="1" customWidth="1"/>
    <col min="8182" max="8182" width="10.25" bestFit="1" customWidth="1"/>
    <col min="8183" max="8183" width="11" bestFit="1" customWidth="1"/>
    <col min="8184" max="8184" width="14.375" bestFit="1" customWidth="1"/>
    <col min="8185" max="8185" width="10.25" bestFit="1" customWidth="1"/>
    <col min="8186" max="8186" width="11" bestFit="1" customWidth="1"/>
    <col min="8187" max="8187" width="17.125" customWidth="1"/>
    <col min="8190" max="8197" width="16.125" customWidth="1"/>
    <col min="8198" max="8198" width="9.25" customWidth="1"/>
    <col min="8199" max="8199" width="7.125" customWidth="1"/>
    <col min="8200" max="8200" width="11.125" customWidth="1"/>
    <col min="8201" max="8201" width="7.125" customWidth="1"/>
    <col min="8202" max="8202" width="11.125" bestFit="1" customWidth="1"/>
    <col min="8203" max="8203" width="7.125" customWidth="1"/>
    <col min="8204" max="8204" width="11.125" bestFit="1" customWidth="1"/>
    <col min="8205" max="8205" width="7.125" customWidth="1"/>
    <col min="8206" max="8206" width="11.125" customWidth="1"/>
    <col min="8207" max="8207" width="7.125" customWidth="1"/>
    <col min="8208" max="8208" width="11.125" bestFit="1" customWidth="1"/>
    <col min="8209" max="8209" width="7.125" customWidth="1"/>
    <col min="8210" max="8210" width="11.125" bestFit="1" customWidth="1"/>
    <col min="8211" max="8211" width="9.25" customWidth="1"/>
    <col min="8212" max="8212" width="7.125" customWidth="1"/>
    <col min="8213" max="8213" width="11.125" customWidth="1"/>
    <col min="8214" max="8214" width="11.125" bestFit="1" customWidth="1"/>
    <col min="8215" max="8215" width="7.125" customWidth="1"/>
    <col min="8216" max="8216" width="11.125" bestFit="1" customWidth="1"/>
    <col min="8217" max="8217" width="11.125" customWidth="1"/>
    <col min="8218" max="8218" width="7.125" customWidth="1"/>
    <col min="8219" max="8220" width="11.125" bestFit="1" customWidth="1"/>
    <col min="8221" max="8221" width="7.125" customWidth="1"/>
    <col min="8222" max="8223" width="11.125" bestFit="1" customWidth="1"/>
    <col min="8224" max="8224" width="9.25" customWidth="1"/>
    <col min="8225" max="8225" width="7.125" customWidth="1"/>
    <col min="8226" max="8228" width="11.125" bestFit="1" customWidth="1"/>
    <col min="8229" max="8229" width="7.125" customWidth="1"/>
    <col min="8230" max="8232" width="11.125" bestFit="1" customWidth="1"/>
    <col min="8233" max="8233" width="7.125" customWidth="1"/>
    <col min="8234" max="8236" width="11.125" bestFit="1" customWidth="1"/>
    <col min="8237" max="8237" width="9.25" bestFit="1" customWidth="1"/>
    <col min="8436" max="8436" width="9.625" bestFit="1" customWidth="1"/>
    <col min="8437" max="8437" width="14.375" bestFit="1" customWidth="1"/>
    <col min="8438" max="8438" width="10.25" bestFit="1" customWidth="1"/>
    <col min="8439" max="8439" width="11" bestFit="1" customWidth="1"/>
    <col min="8440" max="8440" width="14.375" bestFit="1" customWidth="1"/>
    <col min="8441" max="8441" width="10.25" bestFit="1" customWidth="1"/>
    <col min="8442" max="8442" width="11" bestFit="1" customWidth="1"/>
    <col min="8443" max="8443" width="17.125" customWidth="1"/>
    <col min="8446" max="8453" width="16.125" customWidth="1"/>
    <col min="8454" max="8454" width="9.25" customWidth="1"/>
    <col min="8455" max="8455" width="7.125" customWidth="1"/>
    <col min="8456" max="8456" width="11.125" customWidth="1"/>
    <col min="8457" max="8457" width="7.125" customWidth="1"/>
    <col min="8458" max="8458" width="11.125" bestFit="1" customWidth="1"/>
    <col min="8459" max="8459" width="7.125" customWidth="1"/>
    <col min="8460" max="8460" width="11.125" bestFit="1" customWidth="1"/>
    <col min="8461" max="8461" width="7.125" customWidth="1"/>
    <col min="8462" max="8462" width="11.125" customWidth="1"/>
    <col min="8463" max="8463" width="7.125" customWidth="1"/>
    <col min="8464" max="8464" width="11.125" bestFit="1" customWidth="1"/>
    <col min="8465" max="8465" width="7.125" customWidth="1"/>
    <col min="8466" max="8466" width="11.125" bestFit="1" customWidth="1"/>
    <col min="8467" max="8467" width="9.25" customWidth="1"/>
    <col min="8468" max="8468" width="7.125" customWidth="1"/>
    <col min="8469" max="8469" width="11.125" customWidth="1"/>
    <col min="8470" max="8470" width="11.125" bestFit="1" customWidth="1"/>
    <col min="8471" max="8471" width="7.125" customWidth="1"/>
    <col min="8472" max="8472" width="11.125" bestFit="1" customWidth="1"/>
    <col min="8473" max="8473" width="11.125" customWidth="1"/>
    <col min="8474" max="8474" width="7.125" customWidth="1"/>
    <col min="8475" max="8476" width="11.125" bestFit="1" customWidth="1"/>
    <col min="8477" max="8477" width="7.125" customWidth="1"/>
    <col min="8478" max="8479" width="11.125" bestFit="1" customWidth="1"/>
    <col min="8480" max="8480" width="9.25" customWidth="1"/>
    <col min="8481" max="8481" width="7.125" customWidth="1"/>
    <col min="8482" max="8484" width="11.125" bestFit="1" customWidth="1"/>
    <col min="8485" max="8485" width="7.125" customWidth="1"/>
    <col min="8486" max="8488" width="11.125" bestFit="1" customWidth="1"/>
    <col min="8489" max="8489" width="7.125" customWidth="1"/>
    <col min="8490" max="8492" width="11.125" bestFit="1" customWidth="1"/>
    <col min="8493" max="8493" width="9.25" bestFit="1" customWidth="1"/>
    <col min="8692" max="8692" width="9.625" bestFit="1" customWidth="1"/>
    <col min="8693" max="8693" width="14.375" bestFit="1" customWidth="1"/>
    <col min="8694" max="8694" width="10.25" bestFit="1" customWidth="1"/>
    <col min="8695" max="8695" width="11" bestFit="1" customWidth="1"/>
    <col min="8696" max="8696" width="14.375" bestFit="1" customWidth="1"/>
    <col min="8697" max="8697" width="10.25" bestFit="1" customWidth="1"/>
    <col min="8698" max="8698" width="11" bestFit="1" customWidth="1"/>
    <col min="8699" max="8699" width="17.125" customWidth="1"/>
    <col min="8702" max="8709" width="16.125" customWidth="1"/>
    <col min="8710" max="8710" width="9.25" customWidth="1"/>
    <col min="8711" max="8711" width="7.125" customWidth="1"/>
    <col min="8712" max="8712" width="11.125" customWidth="1"/>
    <col min="8713" max="8713" width="7.125" customWidth="1"/>
    <col min="8714" max="8714" width="11.125" bestFit="1" customWidth="1"/>
    <col min="8715" max="8715" width="7.125" customWidth="1"/>
    <col min="8716" max="8716" width="11.125" bestFit="1" customWidth="1"/>
    <col min="8717" max="8717" width="7.125" customWidth="1"/>
    <col min="8718" max="8718" width="11.125" customWidth="1"/>
    <col min="8719" max="8719" width="7.125" customWidth="1"/>
    <col min="8720" max="8720" width="11.125" bestFit="1" customWidth="1"/>
    <col min="8721" max="8721" width="7.125" customWidth="1"/>
    <col min="8722" max="8722" width="11.125" bestFit="1" customWidth="1"/>
    <col min="8723" max="8723" width="9.25" customWidth="1"/>
    <col min="8724" max="8724" width="7.125" customWidth="1"/>
    <col min="8725" max="8725" width="11.125" customWidth="1"/>
    <col min="8726" max="8726" width="11.125" bestFit="1" customWidth="1"/>
    <col min="8727" max="8727" width="7.125" customWidth="1"/>
    <col min="8728" max="8728" width="11.125" bestFit="1" customWidth="1"/>
    <col min="8729" max="8729" width="11.125" customWidth="1"/>
    <col min="8730" max="8730" width="7.125" customWidth="1"/>
    <col min="8731" max="8732" width="11.125" bestFit="1" customWidth="1"/>
    <col min="8733" max="8733" width="7.125" customWidth="1"/>
    <col min="8734" max="8735" width="11.125" bestFit="1" customWidth="1"/>
    <col min="8736" max="8736" width="9.25" customWidth="1"/>
    <col min="8737" max="8737" width="7.125" customWidth="1"/>
    <col min="8738" max="8740" width="11.125" bestFit="1" customWidth="1"/>
    <col min="8741" max="8741" width="7.125" customWidth="1"/>
    <col min="8742" max="8744" width="11.125" bestFit="1" customWidth="1"/>
    <col min="8745" max="8745" width="7.125" customWidth="1"/>
    <col min="8746" max="8748" width="11.125" bestFit="1" customWidth="1"/>
    <col min="8749" max="8749" width="9.25" bestFit="1" customWidth="1"/>
    <col min="8948" max="8948" width="9.625" bestFit="1" customWidth="1"/>
    <col min="8949" max="8949" width="14.375" bestFit="1" customWidth="1"/>
    <col min="8950" max="8950" width="10.25" bestFit="1" customWidth="1"/>
    <col min="8951" max="8951" width="11" bestFit="1" customWidth="1"/>
    <col min="8952" max="8952" width="14.375" bestFit="1" customWidth="1"/>
    <col min="8953" max="8953" width="10.25" bestFit="1" customWidth="1"/>
    <col min="8954" max="8954" width="11" bestFit="1" customWidth="1"/>
    <col min="8955" max="8955" width="17.125" customWidth="1"/>
    <col min="8958" max="8965" width="16.125" customWidth="1"/>
    <col min="8966" max="8966" width="9.25" customWidth="1"/>
    <col min="8967" max="8967" width="7.125" customWidth="1"/>
    <col min="8968" max="8968" width="11.125" customWidth="1"/>
    <col min="8969" max="8969" width="7.125" customWidth="1"/>
    <col min="8970" max="8970" width="11.125" bestFit="1" customWidth="1"/>
    <col min="8971" max="8971" width="7.125" customWidth="1"/>
    <col min="8972" max="8972" width="11.125" bestFit="1" customWidth="1"/>
    <col min="8973" max="8973" width="7.125" customWidth="1"/>
    <col min="8974" max="8974" width="11.125" customWidth="1"/>
    <col min="8975" max="8975" width="7.125" customWidth="1"/>
    <col min="8976" max="8976" width="11.125" bestFit="1" customWidth="1"/>
    <col min="8977" max="8977" width="7.125" customWidth="1"/>
    <col min="8978" max="8978" width="11.125" bestFit="1" customWidth="1"/>
    <col min="8979" max="8979" width="9.25" customWidth="1"/>
    <col min="8980" max="8980" width="7.125" customWidth="1"/>
    <col min="8981" max="8981" width="11.125" customWidth="1"/>
    <col min="8982" max="8982" width="11.125" bestFit="1" customWidth="1"/>
    <col min="8983" max="8983" width="7.125" customWidth="1"/>
    <col min="8984" max="8984" width="11.125" bestFit="1" customWidth="1"/>
    <col min="8985" max="8985" width="11.125" customWidth="1"/>
    <col min="8986" max="8986" width="7.125" customWidth="1"/>
    <col min="8987" max="8988" width="11.125" bestFit="1" customWidth="1"/>
    <col min="8989" max="8989" width="7.125" customWidth="1"/>
    <col min="8990" max="8991" width="11.125" bestFit="1" customWidth="1"/>
    <col min="8992" max="8992" width="9.25" customWidth="1"/>
    <col min="8993" max="8993" width="7.125" customWidth="1"/>
    <col min="8994" max="8996" width="11.125" bestFit="1" customWidth="1"/>
    <col min="8997" max="8997" width="7.125" customWidth="1"/>
    <col min="8998" max="9000" width="11.125" bestFit="1" customWidth="1"/>
    <col min="9001" max="9001" width="7.125" customWidth="1"/>
    <col min="9002" max="9004" width="11.125" bestFit="1" customWidth="1"/>
    <col min="9005" max="9005" width="9.25" bestFit="1" customWidth="1"/>
    <col min="9204" max="9204" width="9.625" bestFit="1" customWidth="1"/>
    <col min="9205" max="9205" width="14.375" bestFit="1" customWidth="1"/>
    <col min="9206" max="9206" width="10.25" bestFit="1" customWidth="1"/>
    <col min="9207" max="9207" width="11" bestFit="1" customWidth="1"/>
    <col min="9208" max="9208" width="14.375" bestFit="1" customWidth="1"/>
    <col min="9209" max="9209" width="10.25" bestFit="1" customWidth="1"/>
    <col min="9210" max="9210" width="11" bestFit="1" customWidth="1"/>
    <col min="9211" max="9211" width="17.125" customWidth="1"/>
    <col min="9214" max="9221" width="16.125" customWidth="1"/>
    <col min="9222" max="9222" width="9.25" customWidth="1"/>
    <col min="9223" max="9223" width="7.125" customWidth="1"/>
    <col min="9224" max="9224" width="11.125" customWidth="1"/>
    <col min="9225" max="9225" width="7.125" customWidth="1"/>
    <col min="9226" max="9226" width="11.125" bestFit="1" customWidth="1"/>
    <col min="9227" max="9227" width="7.125" customWidth="1"/>
    <col min="9228" max="9228" width="11.125" bestFit="1" customWidth="1"/>
    <col min="9229" max="9229" width="7.125" customWidth="1"/>
    <col min="9230" max="9230" width="11.125" customWidth="1"/>
    <col min="9231" max="9231" width="7.125" customWidth="1"/>
    <col min="9232" max="9232" width="11.125" bestFit="1" customWidth="1"/>
    <col min="9233" max="9233" width="7.125" customWidth="1"/>
    <col min="9234" max="9234" width="11.125" bestFit="1" customWidth="1"/>
    <col min="9235" max="9235" width="9.25" customWidth="1"/>
    <col min="9236" max="9236" width="7.125" customWidth="1"/>
    <col min="9237" max="9237" width="11.125" customWidth="1"/>
    <col min="9238" max="9238" width="11.125" bestFit="1" customWidth="1"/>
    <col min="9239" max="9239" width="7.125" customWidth="1"/>
    <col min="9240" max="9240" width="11.125" bestFit="1" customWidth="1"/>
    <col min="9241" max="9241" width="11.125" customWidth="1"/>
    <col min="9242" max="9242" width="7.125" customWidth="1"/>
    <col min="9243" max="9244" width="11.125" bestFit="1" customWidth="1"/>
    <col min="9245" max="9245" width="7.125" customWidth="1"/>
    <col min="9246" max="9247" width="11.125" bestFit="1" customWidth="1"/>
    <col min="9248" max="9248" width="9.25" customWidth="1"/>
    <col min="9249" max="9249" width="7.125" customWidth="1"/>
    <col min="9250" max="9252" width="11.125" bestFit="1" customWidth="1"/>
    <col min="9253" max="9253" width="7.125" customWidth="1"/>
    <col min="9254" max="9256" width="11.125" bestFit="1" customWidth="1"/>
    <col min="9257" max="9257" width="7.125" customWidth="1"/>
    <col min="9258" max="9260" width="11.125" bestFit="1" customWidth="1"/>
    <col min="9261" max="9261" width="9.25" bestFit="1" customWidth="1"/>
    <col min="9460" max="9460" width="9.625" bestFit="1" customWidth="1"/>
    <col min="9461" max="9461" width="14.375" bestFit="1" customWidth="1"/>
    <col min="9462" max="9462" width="10.25" bestFit="1" customWidth="1"/>
    <col min="9463" max="9463" width="11" bestFit="1" customWidth="1"/>
    <col min="9464" max="9464" width="14.375" bestFit="1" customWidth="1"/>
    <col min="9465" max="9465" width="10.25" bestFit="1" customWidth="1"/>
    <col min="9466" max="9466" width="11" bestFit="1" customWidth="1"/>
    <col min="9467" max="9467" width="17.125" customWidth="1"/>
    <col min="9470" max="9477" width="16.125" customWidth="1"/>
    <col min="9478" max="9478" width="9.25" customWidth="1"/>
    <col min="9479" max="9479" width="7.125" customWidth="1"/>
    <col min="9480" max="9480" width="11.125" customWidth="1"/>
    <col min="9481" max="9481" width="7.125" customWidth="1"/>
    <col min="9482" max="9482" width="11.125" bestFit="1" customWidth="1"/>
    <col min="9483" max="9483" width="7.125" customWidth="1"/>
    <col min="9484" max="9484" width="11.125" bestFit="1" customWidth="1"/>
    <col min="9485" max="9485" width="7.125" customWidth="1"/>
    <col min="9486" max="9486" width="11.125" customWidth="1"/>
    <col min="9487" max="9487" width="7.125" customWidth="1"/>
    <col min="9488" max="9488" width="11.125" bestFit="1" customWidth="1"/>
    <col min="9489" max="9489" width="7.125" customWidth="1"/>
    <col min="9490" max="9490" width="11.125" bestFit="1" customWidth="1"/>
    <col min="9491" max="9491" width="9.25" customWidth="1"/>
    <col min="9492" max="9492" width="7.125" customWidth="1"/>
    <col min="9493" max="9493" width="11.125" customWidth="1"/>
    <col min="9494" max="9494" width="11.125" bestFit="1" customWidth="1"/>
    <col min="9495" max="9495" width="7.125" customWidth="1"/>
    <col min="9496" max="9496" width="11.125" bestFit="1" customWidth="1"/>
    <col min="9497" max="9497" width="11.125" customWidth="1"/>
    <col min="9498" max="9498" width="7.125" customWidth="1"/>
    <col min="9499" max="9500" width="11.125" bestFit="1" customWidth="1"/>
    <col min="9501" max="9501" width="7.125" customWidth="1"/>
    <col min="9502" max="9503" width="11.125" bestFit="1" customWidth="1"/>
    <col min="9504" max="9504" width="9.25" customWidth="1"/>
    <col min="9505" max="9505" width="7.125" customWidth="1"/>
    <col min="9506" max="9508" width="11.125" bestFit="1" customWidth="1"/>
    <col min="9509" max="9509" width="7.125" customWidth="1"/>
    <col min="9510" max="9512" width="11.125" bestFit="1" customWidth="1"/>
    <col min="9513" max="9513" width="7.125" customWidth="1"/>
    <col min="9514" max="9516" width="11.125" bestFit="1" customWidth="1"/>
    <col min="9517" max="9517" width="9.25" bestFit="1" customWidth="1"/>
    <col min="9716" max="9716" width="9.625" bestFit="1" customWidth="1"/>
    <col min="9717" max="9717" width="14.375" bestFit="1" customWidth="1"/>
    <col min="9718" max="9718" width="10.25" bestFit="1" customWidth="1"/>
    <col min="9719" max="9719" width="11" bestFit="1" customWidth="1"/>
    <col min="9720" max="9720" width="14.375" bestFit="1" customWidth="1"/>
    <col min="9721" max="9721" width="10.25" bestFit="1" customWidth="1"/>
    <col min="9722" max="9722" width="11" bestFit="1" customWidth="1"/>
    <col min="9723" max="9723" width="17.125" customWidth="1"/>
    <col min="9726" max="9733" width="16.125" customWidth="1"/>
    <col min="9734" max="9734" width="9.25" customWidth="1"/>
    <col min="9735" max="9735" width="7.125" customWidth="1"/>
    <col min="9736" max="9736" width="11.125" customWidth="1"/>
    <col min="9737" max="9737" width="7.125" customWidth="1"/>
    <col min="9738" max="9738" width="11.125" bestFit="1" customWidth="1"/>
    <col min="9739" max="9739" width="7.125" customWidth="1"/>
    <col min="9740" max="9740" width="11.125" bestFit="1" customWidth="1"/>
    <col min="9741" max="9741" width="7.125" customWidth="1"/>
    <col min="9742" max="9742" width="11.125" customWidth="1"/>
    <col min="9743" max="9743" width="7.125" customWidth="1"/>
    <col min="9744" max="9744" width="11.125" bestFit="1" customWidth="1"/>
    <col min="9745" max="9745" width="7.125" customWidth="1"/>
    <col min="9746" max="9746" width="11.125" bestFit="1" customWidth="1"/>
    <col min="9747" max="9747" width="9.25" customWidth="1"/>
    <col min="9748" max="9748" width="7.125" customWidth="1"/>
    <col min="9749" max="9749" width="11.125" customWidth="1"/>
    <col min="9750" max="9750" width="11.125" bestFit="1" customWidth="1"/>
    <col min="9751" max="9751" width="7.125" customWidth="1"/>
    <col min="9752" max="9752" width="11.125" bestFit="1" customWidth="1"/>
    <col min="9753" max="9753" width="11.125" customWidth="1"/>
    <col min="9754" max="9754" width="7.125" customWidth="1"/>
    <col min="9755" max="9756" width="11.125" bestFit="1" customWidth="1"/>
    <col min="9757" max="9757" width="7.125" customWidth="1"/>
    <col min="9758" max="9759" width="11.125" bestFit="1" customWidth="1"/>
    <col min="9760" max="9760" width="9.25" customWidth="1"/>
    <col min="9761" max="9761" width="7.125" customWidth="1"/>
    <col min="9762" max="9764" width="11.125" bestFit="1" customWidth="1"/>
    <col min="9765" max="9765" width="7.125" customWidth="1"/>
    <col min="9766" max="9768" width="11.125" bestFit="1" customWidth="1"/>
    <col min="9769" max="9769" width="7.125" customWidth="1"/>
    <col min="9770" max="9772" width="11.125" bestFit="1" customWidth="1"/>
    <col min="9773" max="9773" width="9.25" bestFit="1" customWidth="1"/>
    <col min="9972" max="9972" width="9.625" bestFit="1" customWidth="1"/>
    <col min="9973" max="9973" width="14.375" bestFit="1" customWidth="1"/>
    <col min="9974" max="9974" width="10.25" bestFit="1" customWidth="1"/>
    <col min="9975" max="9975" width="11" bestFit="1" customWidth="1"/>
    <col min="9976" max="9976" width="14.375" bestFit="1" customWidth="1"/>
    <col min="9977" max="9977" width="10.25" bestFit="1" customWidth="1"/>
    <col min="9978" max="9978" width="11" bestFit="1" customWidth="1"/>
    <col min="9979" max="9979" width="17.125" customWidth="1"/>
    <col min="9982" max="9989" width="16.125" customWidth="1"/>
    <col min="9990" max="9990" width="9.25" customWidth="1"/>
    <col min="9991" max="9991" width="7.125" customWidth="1"/>
    <col min="9992" max="9992" width="11.125" customWidth="1"/>
    <col min="9993" max="9993" width="7.125" customWidth="1"/>
    <col min="9994" max="9994" width="11.125" bestFit="1" customWidth="1"/>
    <col min="9995" max="9995" width="7.125" customWidth="1"/>
    <col min="9996" max="9996" width="11.125" bestFit="1" customWidth="1"/>
    <col min="9997" max="9997" width="7.125" customWidth="1"/>
    <col min="9998" max="9998" width="11.125" customWidth="1"/>
    <col min="9999" max="9999" width="7.125" customWidth="1"/>
    <col min="10000" max="10000" width="11.125" bestFit="1" customWidth="1"/>
    <col min="10001" max="10001" width="7.125" customWidth="1"/>
    <col min="10002" max="10002" width="11.125" bestFit="1" customWidth="1"/>
    <col min="10003" max="10003" width="9.25" customWidth="1"/>
    <col min="10004" max="10004" width="7.125" customWidth="1"/>
    <col min="10005" max="10005" width="11.125" customWidth="1"/>
    <col min="10006" max="10006" width="11.125" bestFit="1" customWidth="1"/>
    <col min="10007" max="10007" width="7.125" customWidth="1"/>
    <col min="10008" max="10008" width="11.125" bestFit="1" customWidth="1"/>
    <col min="10009" max="10009" width="11.125" customWidth="1"/>
    <col min="10010" max="10010" width="7.125" customWidth="1"/>
    <col min="10011" max="10012" width="11.125" bestFit="1" customWidth="1"/>
    <col min="10013" max="10013" width="7.125" customWidth="1"/>
    <col min="10014" max="10015" width="11.125" bestFit="1" customWidth="1"/>
    <col min="10016" max="10016" width="9.25" customWidth="1"/>
    <col min="10017" max="10017" width="7.125" customWidth="1"/>
    <col min="10018" max="10020" width="11.125" bestFit="1" customWidth="1"/>
    <col min="10021" max="10021" width="7.125" customWidth="1"/>
    <col min="10022" max="10024" width="11.125" bestFit="1" customWidth="1"/>
    <col min="10025" max="10025" width="7.125" customWidth="1"/>
    <col min="10026" max="10028" width="11.125" bestFit="1" customWidth="1"/>
    <col min="10029" max="10029" width="9.25" bestFit="1" customWidth="1"/>
    <col min="10228" max="10228" width="9.625" bestFit="1" customWidth="1"/>
    <col min="10229" max="10229" width="14.375" bestFit="1" customWidth="1"/>
    <col min="10230" max="10230" width="10.25" bestFit="1" customWidth="1"/>
    <col min="10231" max="10231" width="11" bestFit="1" customWidth="1"/>
    <col min="10232" max="10232" width="14.375" bestFit="1" customWidth="1"/>
    <col min="10233" max="10233" width="10.25" bestFit="1" customWidth="1"/>
    <col min="10234" max="10234" width="11" bestFit="1" customWidth="1"/>
    <col min="10235" max="10235" width="17.125" customWidth="1"/>
    <col min="10238" max="10245" width="16.125" customWidth="1"/>
    <col min="10246" max="10246" width="9.25" customWidth="1"/>
    <col min="10247" max="10247" width="7.125" customWidth="1"/>
    <col min="10248" max="10248" width="11.125" customWidth="1"/>
    <col min="10249" max="10249" width="7.125" customWidth="1"/>
    <col min="10250" max="10250" width="11.125" bestFit="1" customWidth="1"/>
    <col min="10251" max="10251" width="7.125" customWidth="1"/>
    <col min="10252" max="10252" width="11.125" bestFit="1" customWidth="1"/>
    <col min="10253" max="10253" width="7.125" customWidth="1"/>
    <col min="10254" max="10254" width="11.125" customWidth="1"/>
    <col min="10255" max="10255" width="7.125" customWidth="1"/>
    <col min="10256" max="10256" width="11.125" bestFit="1" customWidth="1"/>
    <col min="10257" max="10257" width="7.125" customWidth="1"/>
    <col min="10258" max="10258" width="11.125" bestFit="1" customWidth="1"/>
    <col min="10259" max="10259" width="9.25" customWidth="1"/>
    <col min="10260" max="10260" width="7.125" customWidth="1"/>
    <col min="10261" max="10261" width="11.125" customWidth="1"/>
    <col min="10262" max="10262" width="11.125" bestFit="1" customWidth="1"/>
    <col min="10263" max="10263" width="7.125" customWidth="1"/>
    <col min="10264" max="10264" width="11.125" bestFit="1" customWidth="1"/>
    <col min="10265" max="10265" width="11.125" customWidth="1"/>
    <col min="10266" max="10266" width="7.125" customWidth="1"/>
    <col min="10267" max="10268" width="11.125" bestFit="1" customWidth="1"/>
    <col min="10269" max="10269" width="7.125" customWidth="1"/>
    <col min="10270" max="10271" width="11.125" bestFit="1" customWidth="1"/>
    <col min="10272" max="10272" width="9.25" customWidth="1"/>
    <col min="10273" max="10273" width="7.125" customWidth="1"/>
    <col min="10274" max="10276" width="11.125" bestFit="1" customWidth="1"/>
    <col min="10277" max="10277" width="7.125" customWidth="1"/>
    <col min="10278" max="10280" width="11.125" bestFit="1" customWidth="1"/>
    <col min="10281" max="10281" width="7.125" customWidth="1"/>
    <col min="10282" max="10284" width="11.125" bestFit="1" customWidth="1"/>
    <col min="10285" max="10285" width="9.25" bestFit="1" customWidth="1"/>
    <col min="10484" max="10484" width="9.625" bestFit="1" customWidth="1"/>
    <col min="10485" max="10485" width="14.375" bestFit="1" customWidth="1"/>
    <col min="10486" max="10486" width="10.25" bestFit="1" customWidth="1"/>
    <col min="10487" max="10487" width="11" bestFit="1" customWidth="1"/>
    <col min="10488" max="10488" width="14.375" bestFit="1" customWidth="1"/>
    <col min="10489" max="10489" width="10.25" bestFit="1" customWidth="1"/>
    <col min="10490" max="10490" width="11" bestFit="1" customWidth="1"/>
    <col min="10491" max="10491" width="17.125" customWidth="1"/>
    <col min="10494" max="10501" width="16.125" customWidth="1"/>
    <col min="10502" max="10502" width="9.25" customWidth="1"/>
    <col min="10503" max="10503" width="7.125" customWidth="1"/>
    <col min="10504" max="10504" width="11.125" customWidth="1"/>
    <col min="10505" max="10505" width="7.125" customWidth="1"/>
    <col min="10506" max="10506" width="11.125" bestFit="1" customWidth="1"/>
    <col min="10507" max="10507" width="7.125" customWidth="1"/>
    <col min="10508" max="10508" width="11.125" bestFit="1" customWidth="1"/>
    <col min="10509" max="10509" width="7.125" customWidth="1"/>
    <col min="10510" max="10510" width="11.125" customWidth="1"/>
    <col min="10511" max="10511" width="7.125" customWidth="1"/>
    <col min="10512" max="10512" width="11.125" bestFit="1" customWidth="1"/>
    <col min="10513" max="10513" width="7.125" customWidth="1"/>
    <col min="10514" max="10514" width="11.125" bestFit="1" customWidth="1"/>
    <col min="10515" max="10515" width="9.25" customWidth="1"/>
    <col min="10516" max="10516" width="7.125" customWidth="1"/>
    <col min="10517" max="10517" width="11.125" customWidth="1"/>
    <col min="10518" max="10518" width="11.125" bestFit="1" customWidth="1"/>
    <col min="10519" max="10519" width="7.125" customWidth="1"/>
    <col min="10520" max="10520" width="11.125" bestFit="1" customWidth="1"/>
    <col min="10521" max="10521" width="11.125" customWidth="1"/>
    <col min="10522" max="10522" width="7.125" customWidth="1"/>
    <col min="10523" max="10524" width="11.125" bestFit="1" customWidth="1"/>
    <col min="10525" max="10525" width="7.125" customWidth="1"/>
    <col min="10526" max="10527" width="11.125" bestFit="1" customWidth="1"/>
    <col min="10528" max="10528" width="9.25" customWidth="1"/>
    <col min="10529" max="10529" width="7.125" customWidth="1"/>
    <col min="10530" max="10532" width="11.125" bestFit="1" customWidth="1"/>
    <col min="10533" max="10533" width="7.125" customWidth="1"/>
    <col min="10534" max="10536" width="11.125" bestFit="1" customWidth="1"/>
    <col min="10537" max="10537" width="7.125" customWidth="1"/>
    <col min="10538" max="10540" width="11.125" bestFit="1" customWidth="1"/>
    <col min="10541" max="10541" width="9.25" bestFit="1" customWidth="1"/>
    <col min="10740" max="10740" width="9.625" bestFit="1" customWidth="1"/>
    <col min="10741" max="10741" width="14.375" bestFit="1" customWidth="1"/>
    <col min="10742" max="10742" width="10.25" bestFit="1" customWidth="1"/>
    <col min="10743" max="10743" width="11" bestFit="1" customWidth="1"/>
    <col min="10744" max="10744" width="14.375" bestFit="1" customWidth="1"/>
    <col min="10745" max="10745" width="10.25" bestFit="1" customWidth="1"/>
    <col min="10746" max="10746" width="11" bestFit="1" customWidth="1"/>
    <col min="10747" max="10747" width="17.125" customWidth="1"/>
    <col min="10750" max="10757" width="16.125" customWidth="1"/>
    <col min="10758" max="10758" width="9.25" customWidth="1"/>
    <col min="10759" max="10759" width="7.125" customWidth="1"/>
    <col min="10760" max="10760" width="11.125" customWidth="1"/>
    <col min="10761" max="10761" width="7.125" customWidth="1"/>
    <col min="10762" max="10762" width="11.125" bestFit="1" customWidth="1"/>
    <col min="10763" max="10763" width="7.125" customWidth="1"/>
    <col min="10764" max="10764" width="11.125" bestFit="1" customWidth="1"/>
    <col min="10765" max="10765" width="7.125" customWidth="1"/>
    <col min="10766" max="10766" width="11.125" customWidth="1"/>
    <col min="10767" max="10767" width="7.125" customWidth="1"/>
    <col min="10768" max="10768" width="11.125" bestFit="1" customWidth="1"/>
    <col min="10769" max="10769" width="7.125" customWidth="1"/>
    <col min="10770" max="10770" width="11.125" bestFit="1" customWidth="1"/>
    <col min="10771" max="10771" width="9.25" customWidth="1"/>
    <col min="10772" max="10772" width="7.125" customWidth="1"/>
    <col min="10773" max="10773" width="11.125" customWidth="1"/>
    <col min="10774" max="10774" width="11.125" bestFit="1" customWidth="1"/>
    <col min="10775" max="10775" width="7.125" customWidth="1"/>
    <col min="10776" max="10776" width="11.125" bestFit="1" customWidth="1"/>
    <col min="10777" max="10777" width="11.125" customWidth="1"/>
    <col min="10778" max="10778" width="7.125" customWidth="1"/>
    <col min="10779" max="10780" width="11.125" bestFit="1" customWidth="1"/>
    <col min="10781" max="10781" width="7.125" customWidth="1"/>
    <col min="10782" max="10783" width="11.125" bestFit="1" customWidth="1"/>
    <col min="10784" max="10784" width="9.25" customWidth="1"/>
    <col min="10785" max="10785" width="7.125" customWidth="1"/>
    <col min="10786" max="10788" width="11.125" bestFit="1" customWidth="1"/>
    <col min="10789" max="10789" width="7.125" customWidth="1"/>
    <col min="10790" max="10792" width="11.125" bestFit="1" customWidth="1"/>
    <col min="10793" max="10793" width="7.125" customWidth="1"/>
    <col min="10794" max="10796" width="11.125" bestFit="1" customWidth="1"/>
    <col min="10797" max="10797" width="9.25" bestFit="1" customWidth="1"/>
    <col min="10996" max="10996" width="9.625" bestFit="1" customWidth="1"/>
    <col min="10997" max="10997" width="14.375" bestFit="1" customWidth="1"/>
    <col min="10998" max="10998" width="10.25" bestFit="1" customWidth="1"/>
    <col min="10999" max="10999" width="11" bestFit="1" customWidth="1"/>
    <col min="11000" max="11000" width="14.375" bestFit="1" customWidth="1"/>
    <col min="11001" max="11001" width="10.25" bestFit="1" customWidth="1"/>
    <col min="11002" max="11002" width="11" bestFit="1" customWidth="1"/>
    <col min="11003" max="11003" width="17.125" customWidth="1"/>
    <col min="11006" max="11013" width="16.125" customWidth="1"/>
    <col min="11014" max="11014" width="9.25" customWidth="1"/>
    <col min="11015" max="11015" width="7.125" customWidth="1"/>
    <col min="11016" max="11016" width="11.125" customWidth="1"/>
    <col min="11017" max="11017" width="7.125" customWidth="1"/>
    <col min="11018" max="11018" width="11.125" bestFit="1" customWidth="1"/>
    <col min="11019" max="11019" width="7.125" customWidth="1"/>
    <col min="11020" max="11020" width="11.125" bestFit="1" customWidth="1"/>
    <col min="11021" max="11021" width="7.125" customWidth="1"/>
    <col min="11022" max="11022" width="11.125" customWidth="1"/>
    <col min="11023" max="11023" width="7.125" customWidth="1"/>
    <col min="11024" max="11024" width="11.125" bestFit="1" customWidth="1"/>
    <col min="11025" max="11025" width="7.125" customWidth="1"/>
    <col min="11026" max="11026" width="11.125" bestFit="1" customWidth="1"/>
    <col min="11027" max="11027" width="9.25" customWidth="1"/>
    <col min="11028" max="11028" width="7.125" customWidth="1"/>
    <col min="11029" max="11029" width="11.125" customWidth="1"/>
    <col min="11030" max="11030" width="11.125" bestFit="1" customWidth="1"/>
    <col min="11031" max="11031" width="7.125" customWidth="1"/>
    <col min="11032" max="11032" width="11.125" bestFit="1" customWidth="1"/>
    <col min="11033" max="11033" width="11.125" customWidth="1"/>
    <col min="11034" max="11034" width="7.125" customWidth="1"/>
    <col min="11035" max="11036" width="11.125" bestFit="1" customWidth="1"/>
    <col min="11037" max="11037" width="7.125" customWidth="1"/>
    <col min="11038" max="11039" width="11.125" bestFit="1" customWidth="1"/>
    <col min="11040" max="11040" width="9.25" customWidth="1"/>
    <col min="11041" max="11041" width="7.125" customWidth="1"/>
    <col min="11042" max="11044" width="11.125" bestFit="1" customWidth="1"/>
    <col min="11045" max="11045" width="7.125" customWidth="1"/>
    <col min="11046" max="11048" width="11.125" bestFit="1" customWidth="1"/>
    <col min="11049" max="11049" width="7.125" customWidth="1"/>
    <col min="11050" max="11052" width="11.125" bestFit="1" customWidth="1"/>
    <col min="11053" max="11053" width="9.25" bestFit="1" customWidth="1"/>
    <col min="11252" max="11252" width="9.625" bestFit="1" customWidth="1"/>
    <col min="11253" max="11253" width="14.375" bestFit="1" customWidth="1"/>
    <col min="11254" max="11254" width="10.25" bestFit="1" customWidth="1"/>
    <col min="11255" max="11255" width="11" bestFit="1" customWidth="1"/>
    <col min="11256" max="11256" width="14.375" bestFit="1" customWidth="1"/>
    <col min="11257" max="11257" width="10.25" bestFit="1" customWidth="1"/>
    <col min="11258" max="11258" width="11" bestFit="1" customWidth="1"/>
    <col min="11259" max="11259" width="17.125" customWidth="1"/>
    <col min="11262" max="11269" width="16.125" customWidth="1"/>
    <col min="11270" max="11270" width="9.25" customWidth="1"/>
    <col min="11271" max="11271" width="7.125" customWidth="1"/>
    <col min="11272" max="11272" width="11.125" customWidth="1"/>
    <col min="11273" max="11273" width="7.125" customWidth="1"/>
    <col min="11274" max="11274" width="11.125" bestFit="1" customWidth="1"/>
    <col min="11275" max="11275" width="7.125" customWidth="1"/>
    <col min="11276" max="11276" width="11.125" bestFit="1" customWidth="1"/>
    <col min="11277" max="11277" width="7.125" customWidth="1"/>
    <col min="11278" max="11278" width="11.125" customWidth="1"/>
    <col min="11279" max="11279" width="7.125" customWidth="1"/>
    <col min="11280" max="11280" width="11.125" bestFit="1" customWidth="1"/>
    <col min="11281" max="11281" width="7.125" customWidth="1"/>
    <col min="11282" max="11282" width="11.125" bestFit="1" customWidth="1"/>
    <col min="11283" max="11283" width="9.25" customWidth="1"/>
    <col min="11284" max="11284" width="7.125" customWidth="1"/>
    <col min="11285" max="11285" width="11.125" customWidth="1"/>
    <col min="11286" max="11286" width="11.125" bestFit="1" customWidth="1"/>
    <col min="11287" max="11287" width="7.125" customWidth="1"/>
    <col min="11288" max="11288" width="11.125" bestFit="1" customWidth="1"/>
    <col min="11289" max="11289" width="11.125" customWidth="1"/>
    <col min="11290" max="11290" width="7.125" customWidth="1"/>
    <col min="11291" max="11292" width="11.125" bestFit="1" customWidth="1"/>
    <col min="11293" max="11293" width="7.125" customWidth="1"/>
    <col min="11294" max="11295" width="11.125" bestFit="1" customWidth="1"/>
    <col min="11296" max="11296" width="9.25" customWidth="1"/>
    <col min="11297" max="11297" width="7.125" customWidth="1"/>
    <col min="11298" max="11300" width="11.125" bestFit="1" customWidth="1"/>
    <col min="11301" max="11301" width="7.125" customWidth="1"/>
    <col min="11302" max="11304" width="11.125" bestFit="1" customWidth="1"/>
    <col min="11305" max="11305" width="7.125" customWidth="1"/>
    <col min="11306" max="11308" width="11.125" bestFit="1" customWidth="1"/>
    <col min="11309" max="11309" width="9.25" bestFit="1" customWidth="1"/>
    <col min="11508" max="11508" width="9.625" bestFit="1" customWidth="1"/>
    <col min="11509" max="11509" width="14.375" bestFit="1" customWidth="1"/>
    <col min="11510" max="11510" width="10.25" bestFit="1" customWidth="1"/>
    <col min="11511" max="11511" width="11" bestFit="1" customWidth="1"/>
    <col min="11512" max="11512" width="14.375" bestFit="1" customWidth="1"/>
    <col min="11513" max="11513" width="10.25" bestFit="1" customWidth="1"/>
    <col min="11514" max="11514" width="11" bestFit="1" customWidth="1"/>
    <col min="11515" max="11515" width="17.125" customWidth="1"/>
    <col min="11518" max="11525" width="16.125" customWidth="1"/>
    <col min="11526" max="11526" width="9.25" customWidth="1"/>
    <col min="11527" max="11527" width="7.125" customWidth="1"/>
    <col min="11528" max="11528" width="11.125" customWidth="1"/>
    <col min="11529" max="11529" width="7.125" customWidth="1"/>
    <col min="11530" max="11530" width="11.125" bestFit="1" customWidth="1"/>
    <col min="11531" max="11531" width="7.125" customWidth="1"/>
    <col min="11532" max="11532" width="11.125" bestFit="1" customWidth="1"/>
    <col min="11533" max="11533" width="7.125" customWidth="1"/>
    <col min="11534" max="11534" width="11.125" customWidth="1"/>
    <col min="11535" max="11535" width="7.125" customWidth="1"/>
    <col min="11536" max="11536" width="11.125" bestFit="1" customWidth="1"/>
    <col min="11537" max="11537" width="7.125" customWidth="1"/>
    <col min="11538" max="11538" width="11.125" bestFit="1" customWidth="1"/>
    <col min="11539" max="11539" width="9.25" customWidth="1"/>
    <col min="11540" max="11540" width="7.125" customWidth="1"/>
    <col min="11541" max="11541" width="11.125" customWidth="1"/>
    <col min="11542" max="11542" width="11.125" bestFit="1" customWidth="1"/>
    <col min="11543" max="11543" width="7.125" customWidth="1"/>
    <col min="11544" max="11544" width="11.125" bestFit="1" customWidth="1"/>
    <col min="11545" max="11545" width="11.125" customWidth="1"/>
    <col min="11546" max="11546" width="7.125" customWidth="1"/>
    <col min="11547" max="11548" width="11.125" bestFit="1" customWidth="1"/>
    <col min="11549" max="11549" width="7.125" customWidth="1"/>
    <col min="11550" max="11551" width="11.125" bestFit="1" customWidth="1"/>
    <col min="11552" max="11552" width="9.25" customWidth="1"/>
    <col min="11553" max="11553" width="7.125" customWidth="1"/>
    <col min="11554" max="11556" width="11.125" bestFit="1" customWidth="1"/>
    <col min="11557" max="11557" width="7.125" customWidth="1"/>
    <col min="11558" max="11560" width="11.125" bestFit="1" customWidth="1"/>
    <col min="11561" max="11561" width="7.125" customWidth="1"/>
    <col min="11562" max="11564" width="11.125" bestFit="1" customWidth="1"/>
    <col min="11565" max="11565" width="9.25" bestFit="1" customWidth="1"/>
    <col min="11764" max="11764" width="9.625" bestFit="1" customWidth="1"/>
    <col min="11765" max="11765" width="14.375" bestFit="1" customWidth="1"/>
    <col min="11766" max="11766" width="10.25" bestFit="1" customWidth="1"/>
    <col min="11767" max="11767" width="11" bestFit="1" customWidth="1"/>
    <col min="11768" max="11768" width="14.375" bestFit="1" customWidth="1"/>
    <col min="11769" max="11769" width="10.25" bestFit="1" customWidth="1"/>
    <col min="11770" max="11770" width="11" bestFit="1" customWidth="1"/>
    <col min="11771" max="11771" width="17.125" customWidth="1"/>
    <col min="11774" max="11781" width="16.125" customWidth="1"/>
    <col min="11782" max="11782" width="9.25" customWidth="1"/>
    <col min="11783" max="11783" width="7.125" customWidth="1"/>
    <col min="11784" max="11784" width="11.125" customWidth="1"/>
    <col min="11785" max="11785" width="7.125" customWidth="1"/>
    <col min="11786" max="11786" width="11.125" bestFit="1" customWidth="1"/>
    <col min="11787" max="11787" width="7.125" customWidth="1"/>
    <col min="11788" max="11788" width="11.125" bestFit="1" customWidth="1"/>
    <col min="11789" max="11789" width="7.125" customWidth="1"/>
    <col min="11790" max="11790" width="11.125" customWidth="1"/>
    <col min="11791" max="11791" width="7.125" customWidth="1"/>
    <col min="11792" max="11792" width="11.125" bestFit="1" customWidth="1"/>
    <col min="11793" max="11793" width="7.125" customWidth="1"/>
    <col min="11794" max="11794" width="11.125" bestFit="1" customWidth="1"/>
    <col min="11795" max="11795" width="9.25" customWidth="1"/>
    <col min="11796" max="11796" width="7.125" customWidth="1"/>
    <col min="11797" max="11797" width="11.125" customWidth="1"/>
    <col min="11798" max="11798" width="11.125" bestFit="1" customWidth="1"/>
    <col min="11799" max="11799" width="7.125" customWidth="1"/>
    <col min="11800" max="11800" width="11.125" bestFit="1" customWidth="1"/>
    <col min="11801" max="11801" width="11.125" customWidth="1"/>
    <col min="11802" max="11802" width="7.125" customWidth="1"/>
    <col min="11803" max="11804" width="11.125" bestFit="1" customWidth="1"/>
    <col min="11805" max="11805" width="7.125" customWidth="1"/>
    <col min="11806" max="11807" width="11.125" bestFit="1" customWidth="1"/>
    <col min="11808" max="11808" width="9.25" customWidth="1"/>
    <col min="11809" max="11809" width="7.125" customWidth="1"/>
    <col min="11810" max="11812" width="11.125" bestFit="1" customWidth="1"/>
    <col min="11813" max="11813" width="7.125" customWidth="1"/>
    <col min="11814" max="11816" width="11.125" bestFit="1" customWidth="1"/>
    <col min="11817" max="11817" width="7.125" customWidth="1"/>
    <col min="11818" max="11820" width="11.125" bestFit="1" customWidth="1"/>
    <col min="11821" max="11821" width="9.25" bestFit="1" customWidth="1"/>
    <col min="12020" max="12020" width="9.625" bestFit="1" customWidth="1"/>
    <col min="12021" max="12021" width="14.375" bestFit="1" customWidth="1"/>
    <col min="12022" max="12022" width="10.25" bestFit="1" customWidth="1"/>
    <col min="12023" max="12023" width="11" bestFit="1" customWidth="1"/>
    <col min="12024" max="12024" width="14.375" bestFit="1" customWidth="1"/>
    <col min="12025" max="12025" width="10.25" bestFit="1" customWidth="1"/>
    <col min="12026" max="12026" width="11" bestFit="1" customWidth="1"/>
    <col min="12027" max="12027" width="17.125" customWidth="1"/>
    <col min="12030" max="12037" width="16.125" customWidth="1"/>
    <col min="12038" max="12038" width="9.25" customWidth="1"/>
    <col min="12039" max="12039" width="7.125" customWidth="1"/>
    <col min="12040" max="12040" width="11.125" customWidth="1"/>
    <col min="12041" max="12041" width="7.125" customWidth="1"/>
    <col min="12042" max="12042" width="11.125" bestFit="1" customWidth="1"/>
    <col min="12043" max="12043" width="7.125" customWidth="1"/>
    <col min="12044" max="12044" width="11.125" bestFit="1" customWidth="1"/>
    <col min="12045" max="12045" width="7.125" customWidth="1"/>
    <col min="12046" max="12046" width="11.125" customWidth="1"/>
    <col min="12047" max="12047" width="7.125" customWidth="1"/>
    <col min="12048" max="12048" width="11.125" bestFit="1" customWidth="1"/>
    <col min="12049" max="12049" width="7.125" customWidth="1"/>
    <col min="12050" max="12050" width="11.125" bestFit="1" customWidth="1"/>
    <col min="12051" max="12051" width="9.25" customWidth="1"/>
    <col min="12052" max="12052" width="7.125" customWidth="1"/>
    <col min="12053" max="12053" width="11.125" customWidth="1"/>
    <col min="12054" max="12054" width="11.125" bestFit="1" customWidth="1"/>
    <col min="12055" max="12055" width="7.125" customWidth="1"/>
    <col min="12056" max="12056" width="11.125" bestFit="1" customWidth="1"/>
    <col min="12057" max="12057" width="11.125" customWidth="1"/>
    <col min="12058" max="12058" width="7.125" customWidth="1"/>
    <col min="12059" max="12060" width="11.125" bestFit="1" customWidth="1"/>
    <col min="12061" max="12061" width="7.125" customWidth="1"/>
    <col min="12062" max="12063" width="11.125" bestFit="1" customWidth="1"/>
    <col min="12064" max="12064" width="9.25" customWidth="1"/>
    <col min="12065" max="12065" width="7.125" customWidth="1"/>
    <col min="12066" max="12068" width="11.125" bestFit="1" customWidth="1"/>
    <col min="12069" max="12069" width="7.125" customWidth="1"/>
    <col min="12070" max="12072" width="11.125" bestFit="1" customWidth="1"/>
    <col min="12073" max="12073" width="7.125" customWidth="1"/>
    <col min="12074" max="12076" width="11.125" bestFit="1" customWidth="1"/>
    <col min="12077" max="12077" width="9.25" bestFit="1" customWidth="1"/>
    <col min="12276" max="12276" width="9.625" bestFit="1" customWidth="1"/>
    <col min="12277" max="12277" width="14.375" bestFit="1" customWidth="1"/>
    <col min="12278" max="12278" width="10.25" bestFit="1" customWidth="1"/>
    <col min="12279" max="12279" width="11" bestFit="1" customWidth="1"/>
    <col min="12280" max="12280" width="14.375" bestFit="1" customWidth="1"/>
    <col min="12281" max="12281" width="10.25" bestFit="1" customWidth="1"/>
    <col min="12282" max="12282" width="11" bestFit="1" customWidth="1"/>
    <col min="12283" max="12283" width="17.125" customWidth="1"/>
    <col min="12286" max="12293" width="16.125" customWidth="1"/>
    <col min="12294" max="12294" width="9.25" customWidth="1"/>
    <col min="12295" max="12295" width="7.125" customWidth="1"/>
    <col min="12296" max="12296" width="11.125" customWidth="1"/>
    <col min="12297" max="12297" width="7.125" customWidth="1"/>
    <col min="12298" max="12298" width="11.125" bestFit="1" customWidth="1"/>
    <col min="12299" max="12299" width="7.125" customWidth="1"/>
    <col min="12300" max="12300" width="11.125" bestFit="1" customWidth="1"/>
    <col min="12301" max="12301" width="7.125" customWidth="1"/>
    <col min="12302" max="12302" width="11.125" customWidth="1"/>
    <col min="12303" max="12303" width="7.125" customWidth="1"/>
    <col min="12304" max="12304" width="11.125" bestFit="1" customWidth="1"/>
    <col min="12305" max="12305" width="7.125" customWidth="1"/>
    <col min="12306" max="12306" width="11.125" bestFit="1" customWidth="1"/>
    <col min="12307" max="12307" width="9.25" customWidth="1"/>
    <col min="12308" max="12308" width="7.125" customWidth="1"/>
    <col min="12309" max="12309" width="11.125" customWidth="1"/>
    <col min="12310" max="12310" width="11.125" bestFit="1" customWidth="1"/>
    <col min="12311" max="12311" width="7.125" customWidth="1"/>
    <col min="12312" max="12312" width="11.125" bestFit="1" customWidth="1"/>
    <col min="12313" max="12313" width="11.125" customWidth="1"/>
    <col min="12314" max="12314" width="7.125" customWidth="1"/>
    <col min="12315" max="12316" width="11.125" bestFit="1" customWidth="1"/>
    <col min="12317" max="12317" width="7.125" customWidth="1"/>
    <col min="12318" max="12319" width="11.125" bestFit="1" customWidth="1"/>
    <col min="12320" max="12320" width="9.25" customWidth="1"/>
    <col min="12321" max="12321" width="7.125" customWidth="1"/>
    <col min="12322" max="12324" width="11.125" bestFit="1" customWidth="1"/>
    <col min="12325" max="12325" width="7.125" customWidth="1"/>
    <col min="12326" max="12328" width="11.125" bestFit="1" customWidth="1"/>
    <col min="12329" max="12329" width="7.125" customWidth="1"/>
    <col min="12330" max="12332" width="11.125" bestFit="1" customWidth="1"/>
    <col min="12333" max="12333" width="9.25" bestFit="1" customWidth="1"/>
    <col min="12532" max="12532" width="9.625" bestFit="1" customWidth="1"/>
    <col min="12533" max="12533" width="14.375" bestFit="1" customWidth="1"/>
    <col min="12534" max="12534" width="10.25" bestFit="1" customWidth="1"/>
    <col min="12535" max="12535" width="11" bestFit="1" customWidth="1"/>
    <col min="12536" max="12536" width="14.375" bestFit="1" customWidth="1"/>
    <col min="12537" max="12537" width="10.25" bestFit="1" customWidth="1"/>
    <col min="12538" max="12538" width="11" bestFit="1" customWidth="1"/>
    <col min="12539" max="12539" width="17.125" customWidth="1"/>
    <col min="12542" max="12549" width="16.125" customWidth="1"/>
    <col min="12550" max="12550" width="9.25" customWidth="1"/>
    <col min="12551" max="12551" width="7.125" customWidth="1"/>
    <col min="12552" max="12552" width="11.125" customWidth="1"/>
    <col min="12553" max="12553" width="7.125" customWidth="1"/>
    <col min="12554" max="12554" width="11.125" bestFit="1" customWidth="1"/>
    <col min="12555" max="12555" width="7.125" customWidth="1"/>
    <col min="12556" max="12556" width="11.125" bestFit="1" customWidth="1"/>
    <col min="12557" max="12557" width="7.125" customWidth="1"/>
    <col min="12558" max="12558" width="11.125" customWidth="1"/>
    <col min="12559" max="12559" width="7.125" customWidth="1"/>
    <col min="12560" max="12560" width="11.125" bestFit="1" customWidth="1"/>
    <col min="12561" max="12561" width="7.125" customWidth="1"/>
    <col min="12562" max="12562" width="11.125" bestFit="1" customWidth="1"/>
    <col min="12563" max="12563" width="9.25" customWidth="1"/>
    <col min="12564" max="12564" width="7.125" customWidth="1"/>
    <col min="12565" max="12565" width="11.125" customWidth="1"/>
    <col min="12566" max="12566" width="11.125" bestFit="1" customWidth="1"/>
    <col min="12567" max="12567" width="7.125" customWidth="1"/>
    <col min="12568" max="12568" width="11.125" bestFit="1" customWidth="1"/>
    <col min="12569" max="12569" width="11.125" customWidth="1"/>
    <col min="12570" max="12570" width="7.125" customWidth="1"/>
    <col min="12571" max="12572" width="11.125" bestFit="1" customWidth="1"/>
    <col min="12573" max="12573" width="7.125" customWidth="1"/>
    <col min="12574" max="12575" width="11.125" bestFit="1" customWidth="1"/>
    <col min="12576" max="12576" width="9.25" customWidth="1"/>
    <col min="12577" max="12577" width="7.125" customWidth="1"/>
    <col min="12578" max="12580" width="11.125" bestFit="1" customWidth="1"/>
    <col min="12581" max="12581" width="7.125" customWidth="1"/>
    <col min="12582" max="12584" width="11.125" bestFit="1" customWidth="1"/>
    <col min="12585" max="12585" width="7.125" customWidth="1"/>
    <col min="12586" max="12588" width="11.125" bestFit="1" customWidth="1"/>
    <col min="12589" max="12589" width="9.25" bestFit="1" customWidth="1"/>
    <col min="12788" max="12788" width="9.625" bestFit="1" customWidth="1"/>
    <col min="12789" max="12789" width="14.375" bestFit="1" customWidth="1"/>
    <col min="12790" max="12790" width="10.25" bestFit="1" customWidth="1"/>
    <col min="12791" max="12791" width="11" bestFit="1" customWidth="1"/>
    <col min="12792" max="12792" width="14.375" bestFit="1" customWidth="1"/>
    <col min="12793" max="12793" width="10.25" bestFit="1" customWidth="1"/>
    <col min="12794" max="12794" width="11" bestFit="1" customWidth="1"/>
    <col min="12795" max="12795" width="17.125" customWidth="1"/>
    <col min="12798" max="12805" width="16.125" customWidth="1"/>
    <col min="12806" max="12806" width="9.25" customWidth="1"/>
    <col min="12807" max="12807" width="7.125" customWidth="1"/>
    <col min="12808" max="12808" width="11.125" customWidth="1"/>
    <col min="12809" max="12809" width="7.125" customWidth="1"/>
    <col min="12810" max="12810" width="11.125" bestFit="1" customWidth="1"/>
    <col min="12811" max="12811" width="7.125" customWidth="1"/>
    <col min="12812" max="12812" width="11.125" bestFit="1" customWidth="1"/>
    <col min="12813" max="12813" width="7.125" customWidth="1"/>
    <col min="12814" max="12814" width="11.125" customWidth="1"/>
    <col min="12815" max="12815" width="7.125" customWidth="1"/>
    <col min="12816" max="12816" width="11.125" bestFit="1" customWidth="1"/>
    <col min="12817" max="12817" width="7.125" customWidth="1"/>
    <col min="12818" max="12818" width="11.125" bestFit="1" customWidth="1"/>
    <col min="12819" max="12819" width="9.25" customWidth="1"/>
    <col min="12820" max="12820" width="7.125" customWidth="1"/>
    <col min="12821" max="12821" width="11.125" customWidth="1"/>
    <col min="12822" max="12822" width="11.125" bestFit="1" customWidth="1"/>
    <col min="12823" max="12823" width="7.125" customWidth="1"/>
    <col min="12824" max="12824" width="11.125" bestFit="1" customWidth="1"/>
    <col min="12825" max="12825" width="11.125" customWidth="1"/>
    <col min="12826" max="12826" width="7.125" customWidth="1"/>
    <col min="12827" max="12828" width="11.125" bestFit="1" customWidth="1"/>
    <col min="12829" max="12829" width="7.125" customWidth="1"/>
    <col min="12830" max="12831" width="11.125" bestFit="1" customWidth="1"/>
    <col min="12832" max="12832" width="9.25" customWidth="1"/>
    <col min="12833" max="12833" width="7.125" customWidth="1"/>
    <col min="12834" max="12836" width="11.125" bestFit="1" customWidth="1"/>
    <col min="12837" max="12837" width="7.125" customWidth="1"/>
    <col min="12838" max="12840" width="11.125" bestFit="1" customWidth="1"/>
    <col min="12841" max="12841" width="7.125" customWidth="1"/>
    <col min="12842" max="12844" width="11.125" bestFit="1" customWidth="1"/>
    <col min="12845" max="12845" width="9.25" bestFit="1" customWidth="1"/>
    <col min="13044" max="13044" width="9.625" bestFit="1" customWidth="1"/>
    <col min="13045" max="13045" width="14.375" bestFit="1" customWidth="1"/>
    <col min="13046" max="13046" width="10.25" bestFit="1" customWidth="1"/>
    <col min="13047" max="13047" width="11" bestFit="1" customWidth="1"/>
    <col min="13048" max="13048" width="14.375" bestFit="1" customWidth="1"/>
    <col min="13049" max="13049" width="10.25" bestFit="1" customWidth="1"/>
    <col min="13050" max="13050" width="11" bestFit="1" customWidth="1"/>
    <col min="13051" max="13051" width="17.125" customWidth="1"/>
    <col min="13054" max="13061" width="16.125" customWidth="1"/>
    <col min="13062" max="13062" width="9.25" customWidth="1"/>
    <col min="13063" max="13063" width="7.125" customWidth="1"/>
    <col min="13064" max="13064" width="11.125" customWidth="1"/>
    <col min="13065" max="13065" width="7.125" customWidth="1"/>
    <col min="13066" max="13066" width="11.125" bestFit="1" customWidth="1"/>
    <col min="13067" max="13067" width="7.125" customWidth="1"/>
    <col min="13068" max="13068" width="11.125" bestFit="1" customWidth="1"/>
    <col min="13069" max="13069" width="7.125" customWidth="1"/>
    <col min="13070" max="13070" width="11.125" customWidth="1"/>
    <col min="13071" max="13071" width="7.125" customWidth="1"/>
    <col min="13072" max="13072" width="11.125" bestFit="1" customWidth="1"/>
    <col min="13073" max="13073" width="7.125" customWidth="1"/>
    <col min="13074" max="13074" width="11.125" bestFit="1" customWidth="1"/>
    <col min="13075" max="13075" width="9.25" customWidth="1"/>
    <col min="13076" max="13076" width="7.125" customWidth="1"/>
    <col min="13077" max="13077" width="11.125" customWidth="1"/>
    <col min="13078" max="13078" width="11.125" bestFit="1" customWidth="1"/>
    <col min="13079" max="13079" width="7.125" customWidth="1"/>
    <col min="13080" max="13080" width="11.125" bestFit="1" customWidth="1"/>
    <col min="13081" max="13081" width="11.125" customWidth="1"/>
    <col min="13082" max="13082" width="7.125" customWidth="1"/>
    <col min="13083" max="13084" width="11.125" bestFit="1" customWidth="1"/>
    <col min="13085" max="13085" width="7.125" customWidth="1"/>
    <col min="13086" max="13087" width="11.125" bestFit="1" customWidth="1"/>
    <col min="13088" max="13088" width="9.25" customWidth="1"/>
    <col min="13089" max="13089" width="7.125" customWidth="1"/>
    <col min="13090" max="13092" width="11.125" bestFit="1" customWidth="1"/>
    <col min="13093" max="13093" width="7.125" customWidth="1"/>
    <col min="13094" max="13096" width="11.125" bestFit="1" customWidth="1"/>
    <col min="13097" max="13097" width="7.125" customWidth="1"/>
    <col min="13098" max="13100" width="11.125" bestFit="1" customWidth="1"/>
    <col min="13101" max="13101" width="9.25" bestFit="1" customWidth="1"/>
    <col min="13300" max="13300" width="9.625" bestFit="1" customWidth="1"/>
    <col min="13301" max="13301" width="14.375" bestFit="1" customWidth="1"/>
    <col min="13302" max="13302" width="10.25" bestFit="1" customWidth="1"/>
    <col min="13303" max="13303" width="11" bestFit="1" customWidth="1"/>
    <col min="13304" max="13304" width="14.375" bestFit="1" customWidth="1"/>
    <col min="13305" max="13305" width="10.25" bestFit="1" customWidth="1"/>
    <col min="13306" max="13306" width="11" bestFit="1" customWidth="1"/>
    <col min="13307" max="13307" width="17.125" customWidth="1"/>
    <col min="13310" max="13317" width="16.125" customWidth="1"/>
    <col min="13318" max="13318" width="9.25" customWidth="1"/>
    <col min="13319" max="13319" width="7.125" customWidth="1"/>
    <col min="13320" max="13320" width="11.125" customWidth="1"/>
    <col min="13321" max="13321" width="7.125" customWidth="1"/>
    <col min="13322" max="13322" width="11.125" bestFit="1" customWidth="1"/>
    <col min="13323" max="13323" width="7.125" customWidth="1"/>
    <col min="13324" max="13324" width="11.125" bestFit="1" customWidth="1"/>
    <col min="13325" max="13325" width="7.125" customWidth="1"/>
    <col min="13326" max="13326" width="11.125" customWidth="1"/>
    <col min="13327" max="13327" width="7.125" customWidth="1"/>
    <col min="13328" max="13328" width="11.125" bestFit="1" customWidth="1"/>
    <col min="13329" max="13329" width="7.125" customWidth="1"/>
    <col min="13330" max="13330" width="11.125" bestFit="1" customWidth="1"/>
    <col min="13331" max="13331" width="9.25" customWidth="1"/>
    <col min="13332" max="13332" width="7.125" customWidth="1"/>
    <col min="13333" max="13333" width="11.125" customWidth="1"/>
    <col min="13334" max="13334" width="11.125" bestFit="1" customWidth="1"/>
    <col min="13335" max="13335" width="7.125" customWidth="1"/>
    <col min="13336" max="13336" width="11.125" bestFit="1" customWidth="1"/>
    <col min="13337" max="13337" width="11.125" customWidth="1"/>
    <col min="13338" max="13338" width="7.125" customWidth="1"/>
    <col min="13339" max="13340" width="11.125" bestFit="1" customWidth="1"/>
    <col min="13341" max="13341" width="7.125" customWidth="1"/>
    <col min="13342" max="13343" width="11.125" bestFit="1" customWidth="1"/>
    <col min="13344" max="13344" width="9.25" customWidth="1"/>
    <col min="13345" max="13345" width="7.125" customWidth="1"/>
    <col min="13346" max="13348" width="11.125" bestFit="1" customWidth="1"/>
    <col min="13349" max="13349" width="7.125" customWidth="1"/>
    <col min="13350" max="13352" width="11.125" bestFit="1" customWidth="1"/>
    <col min="13353" max="13353" width="7.125" customWidth="1"/>
    <col min="13354" max="13356" width="11.125" bestFit="1" customWidth="1"/>
    <col min="13357" max="13357" width="9.25" bestFit="1" customWidth="1"/>
    <col min="13556" max="13556" width="9.625" bestFit="1" customWidth="1"/>
    <col min="13557" max="13557" width="14.375" bestFit="1" customWidth="1"/>
    <col min="13558" max="13558" width="10.25" bestFit="1" customWidth="1"/>
    <col min="13559" max="13559" width="11" bestFit="1" customWidth="1"/>
    <col min="13560" max="13560" width="14.375" bestFit="1" customWidth="1"/>
    <col min="13561" max="13561" width="10.25" bestFit="1" customWidth="1"/>
    <col min="13562" max="13562" width="11" bestFit="1" customWidth="1"/>
    <col min="13563" max="13563" width="17.125" customWidth="1"/>
    <col min="13566" max="13573" width="16.125" customWidth="1"/>
    <col min="13574" max="13574" width="9.25" customWidth="1"/>
    <col min="13575" max="13575" width="7.125" customWidth="1"/>
    <col min="13576" max="13576" width="11.125" customWidth="1"/>
    <col min="13577" max="13577" width="7.125" customWidth="1"/>
    <col min="13578" max="13578" width="11.125" bestFit="1" customWidth="1"/>
    <col min="13579" max="13579" width="7.125" customWidth="1"/>
    <col min="13580" max="13580" width="11.125" bestFit="1" customWidth="1"/>
    <col min="13581" max="13581" width="7.125" customWidth="1"/>
    <col min="13582" max="13582" width="11.125" customWidth="1"/>
    <col min="13583" max="13583" width="7.125" customWidth="1"/>
    <col min="13584" max="13584" width="11.125" bestFit="1" customWidth="1"/>
    <col min="13585" max="13585" width="7.125" customWidth="1"/>
    <col min="13586" max="13586" width="11.125" bestFit="1" customWidth="1"/>
    <col min="13587" max="13587" width="9.25" customWidth="1"/>
    <col min="13588" max="13588" width="7.125" customWidth="1"/>
    <col min="13589" max="13589" width="11.125" customWidth="1"/>
    <col min="13590" max="13590" width="11.125" bestFit="1" customWidth="1"/>
    <col min="13591" max="13591" width="7.125" customWidth="1"/>
    <col min="13592" max="13592" width="11.125" bestFit="1" customWidth="1"/>
    <col min="13593" max="13593" width="11.125" customWidth="1"/>
    <col min="13594" max="13594" width="7.125" customWidth="1"/>
    <col min="13595" max="13596" width="11.125" bestFit="1" customWidth="1"/>
    <col min="13597" max="13597" width="7.125" customWidth="1"/>
    <col min="13598" max="13599" width="11.125" bestFit="1" customWidth="1"/>
    <col min="13600" max="13600" width="9.25" customWidth="1"/>
    <col min="13601" max="13601" width="7.125" customWidth="1"/>
    <col min="13602" max="13604" width="11.125" bestFit="1" customWidth="1"/>
    <col min="13605" max="13605" width="7.125" customWidth="1"/>
    <col min="13606" max="13608" width="11.125" bestFit="1" customWidth="1"/>
    <col min="13609" max="13609" width="7.125" customWidth="1"/>
    <col min="13610" max="13612" width="11.125" bestFit="1" customWidth="1"/>
    <col min="13613" max="13613" width="9.25" bestFit="1" customWidth="1"/>
    <col min="13812" max="13812" width="9.625" bestFit="1" customWidth="1"/>
    <col min="13813" max="13813" width="14.375" bestFit="1" customWidth="1"/>
    <col min="13814" max="13814" width="10.25" bestFit="1" customWidth="1"/>
    <col min="13815" max="13815" width="11" bestFit="1" customWidth="1"/>
    <col min="13816" max="13816" width="14.375" bestFit="1" customWidth="1"/>
    <col min="13817" max="13817" width="10.25" bestFit="1" customWidth="1"/>
    <col min="13818" max="13818" width="11" bestFit="1" customWidth="1"/>
    <col min="13819" max="13819" width="17.125" customWidth="1"/>
    <col min="13822" max="13829" width="16.125" customWidth="1"/>
    <col min="13830" max="13830" width="9.25" customWidth="1"/>
    <col min="13831" max="13831" width="7.125" customWidth="1"/>
    <col min="13832" max="13832" width="11.125" customWidth="1"/>
    <col min="13833" max="13833" width="7.125" customWidth="1"/>
    <col min="13834" max="13834" width="11.125" bestFit="1" customWidth="1"/>
    <col min="13835" max="13835" width="7.125" customWidth="1"/>
    <col min="13836" max="13836" width="11.125" bestFit="1" customWidth="1"/>
    <col min="13837" max="13837" width="7.125" customWidth="1"/>
    <col min="13838" max="13838" width="11.125" customWidth="1"/>
    <col min="13839" max="13839" width="7.125" customWidth="1"/>
    <col min="13840" max="13840" width="11.125" bestFit="1" customWidth="1"/>
    <col min="13841" max="13841" width="7.125" customWidth="1"/>
    <col min="13842" max="13842" width="11.125" bestFit="1" customWidth="1"/>
    <col min="13843" max="13843" width="9.25" customWidth="1"/>
    <col min="13844" max="13844" width="7.125" customWidth="1"/>
    <col min="13845" max="13845" width="11.125" customWidth="1"/>
    <col min="13846" max="13846" width="11.125" bestFit="1" customWidth="1"/>
    <col min="13847" max="13847" width="7.125" customWidth="1"/>
    <col min="13848" max="13848" width="11.125" bestFit="1" customWidth="1"/>
    <col min="13849" max="13849" width="11.125" customWidth="1"/>
    <col min="13850" max="13850" width="7.125" customWidth="1"/>
    <col min="13851" max="13852" width="11.125" bestFit="1" customWidth="1"/>
    <col min="13853" max="13853" width="7.125" customWidth="1"/>
    <col min="13854" max="13855" width="11.125" bestFit="1" customWidth="1"/>
    <col min="13856" max="13856" width="9.25" customWidth="1"/>
    <col min="13857" max="13857" width="7.125" customWidth="1"/>
    <col min="13858" max="13860" width="11.125" bestFit="1" customWidth="1"/>
    <col min="13861" max="13861" width="7.125" customWidth="1"/>
    <col min="13862" max="13864" width="11.125" bestFit="1" customWidth="1"/>
    <col min="13865" max="13865" width="7.125" customWidth="1"/>
    <col min="13866" max="13868" width="11.125" bestFit="1" customWidth="1"/>
    <col min="13869" max="13869" width="9.25" bestFit="1" customWidth="1"/>
    <col min="14068" max="14068" width="9.625" bestFit="1" customWidth="1"/>
    <col min="14069" max="14069" width="14.375" bestFit="1" customWidth="1"/>
    <col min="14070" max="14070" width="10.25" bestFit="1" customWidth="1"/>
    <col min="14071" max="14071" width="11" bestFit="1" customWidth="1"/>
    <col min="14072" max="14072" width="14.375" bestFit="1" customWidth="1"/>
    <col min="14073" max="14073" width="10.25" bestFit="1" customWidth="1"/>
    <col min="14074" max="14074" width="11" bestFit="1" customWidth="1"/>
    <col min="14075" max="14075" width="17.125" customWidth="1"/>
    <col min="14078" max="14085" width="16.125" customWidth="1"/>
    <col min="14086" max="14086" width="9.25" customWidth="1"/>
    <col min="14087" max="14087" width="7.125" customWidth="1"/>
    <col min="14088" max="14088" width="11.125" customWidth="1"/>
    <col min="14089" max="14089" width="7.125" customWidth="1"/>
    <col min="14090" max="14090" width="11.125" bestFit="1" customWidth="1"/>
    <col min="14091" max="14091" width="7.125" customWidth="1"/>
    <col min="14092" max="14092" width="11.125" bestFit="1" customWidth="1"/>
    <col min="14093" max="14093" width="7.125" customWidth="1"/>
    <col min="14094" max="14094" width="11.125" customWidth="1"/>
    <col min="14095" max="14095" width="7.125" customWidth="1"/>
    <col min="14096" max="14096" width="11.125" bestFit="1" customWidth="1"/>
    <col min="14097" max="14097" width="7.125" customWidth="1"/>
    <col min="14098" max="14098" width="11.125" bestFit="1" customWidth="1"/>
    <col min="14099" max="14099" width="9.25" customWidth="1"/>
    <col min="14100" max="14100" width="7.125" customWidth="1"/>
    <col min="14101" max="14101" width="11.125" customWidth="1"/>
    <col min="14102" max="14102" width="11.125" bestFit="1" customWidth="1"/>
    <col min="14103" max="14103" width="7.125" customWidth="1"/>
    <col min="14104" max="14104" width="11.125" bestFit="1" customWidth="1"/>
    <col min="14105" max="14105" width="11.125" customWidth="1"/>
    <col min="14106" max="14106" width="7.125" customWidth="1"/>
    <col min="14107" max="14108" width="11.125" bestFit="1" customWidth="1"/>
    <col min="14109" max="14109" width="7.125" customWidth="1"/>
    <col min="14110" max="14111" width="11.125" bestFit="1" customWidth="1"/>
    <col min="14112" max="14112" width="9.25" customWidth="1"/>
    <col min="14113" max="14113" width="7.125" customWidth="1"/>
    <col min="14114" max="14116" width="11.125" bestFit="1" customWidth="1"/>
    <col min="14117" max="14117" width="7.125" customWidth="1"/>
    <col min="14118" max="14120" width="11.125" bestFit="1" customWidth="1"/>
    <col min="14121" max="14121" width="7.125" customWidth="1"/>
    <col min="14122" max="14124" width="11.125" bestFit="1" customWidth="1"/>
    <col min="14125" max="14125" width="9.25" bestFit="1" customWidth="1"/>
    <col min="14324" max="14324" width="9.625" bestFit="1" customWidth="1"/>
    <col min="14325" max="14325" width="14.375" bestFit="1" customWidth="1"/>
    <col min="14326" max="14326" width="10.25" bestFit="1" customWidth="1"/>
    <col min="14327" max="14327" width="11" bestFit="1" customWidth="1"/>
    <col min="14328" max="14328" width="14.375" bestFit="1" customWidth="1"/>
    <col min="14329" max="14329" width="10.25" bestFit="1" customWidth="1"/>
    <col min="14330" max="14330" width="11" bestFit="1" customWidth="1"/>
    <col min="14331" max="14331" width="17.125" customWidth="1"/>
    <col min="14334" max="14341" width="16.125" customWidth="1"/>
    <col min="14342" max="14342" width="9.25" customWidth="1"/>
    <col min="14343" max="14343" width="7.125" customWidth="1"/>
    <col min="14344" max="14344" width="11.125" customWidth="1"/>
    <col min="14345" max="14345" width="7.125" customWidth="1"/>
    <col min="14346" max="14346" width="11.125" bestFit="1" customWidth="1"/>
    <col min="14347" max="14347" width="7.125" customWidth="1"/>
    <col min="14348" max="14348" width="11.125" bestFit="1" customWidth="1"/>
    <col min="14349" max="14349" width="7.125" customWidth="1"/>
    <col min="14350" max="14350" width="11.125" customWidth="1"/>
    <col min="14351" max="14351" width="7.125" customWidth="1"/>
    <col min="14352" max="14352" width="11.125" bestFit="1" customWidth="1"/>
    <col min="14353" max="14353" width="7.125" customWidth="1"/>
    <col min="14354" max="14354" width="11.125" bestFit="1" customWidth="1"/>
    <col min="14355" max="14355" width="9.25" customWidth="1"/>
    <col min="14356" max="14356" width="7.125" customWidth="1"/>
    <col min="14357" max="14357" width="11.125" customWidth="1"/>
    <col min="14358" max="14358" width="11.125" bestFit="1" customWidth="1"/>
    <col min="14359" max="14359" width="7.125" customWidth="1"/>
    <col min="14360" max="14360" width="11.125" bestFit="1" customWidth="1"/>
    <col min="14361" max="14361" width="11.125" customWidth="1"/>
    <col min="14362" max="14362" width="7.125" customWidth="1"/>
    <col min="14363" max="14364" width="11.125" bestFit="1" customWidth="1"/>
    <col min="14365" max="14365" width="7.125" customWidth="1"/>
    <col min="14366" max="14367" width="11.125" bestFit="1" customWidth="1"/>
    <col min="14368" max="14368" width="9.25" customWidth="1"/>
    <col min="14369" max="14369" width="7.125" customWidth="1"/>
    <col min="14370" max="14372" width="11.125" bestFit="1" customWidth="1"/>
    <col min="14373" max="14373" width="7.125" customWidth="1"/>
    <col min="14374" max="14376" width="11.125" bestFit="1" customWidth="1"/>
    <col min="14377" max="14377" width="7.125" customWidth="1"/>
    <col min="14378" max="14380" width="11.125" bestFit="1" customWidth="1"/>
    <col min="14381" max="14381" width="9.25" bestFit="1" customWidth="1"/>
    <col min="14580" max="14580" width="9.625" bestFit="1" customWidth="1"/>
    <col min="14581" max="14581" width="14.375" bestFit="1" customWidth="1"/>
    <col min="14582" max="14582" width="10.25" bestFit="1" customWidth="1"/>
    <col min="14583" max="14583" width="11" bestFit="1" customWidth="1"/>
    <col min="14584" max="14584" width="14.375" bestFit="1" customWidth="1"/>
    <col min="14585" max="14585" width="10.25" bestFit="1" customWidth="1"/>
    <col min="14586" max="14586" width="11" bestFit="1" customWidth="1"/>
    <col min="14587" max="14587" width="17.125" customWidth="1"/>
    <col min="14590" max="14597" width="16.125" customWidth="1"/>
    <col min="14598" max="14598" width="9.25" customWidth="1"/>
    <col min="14599" max="14599" width="7.125" customWidth="1"/>
    <col min="14600" max="14600" width="11.125" customWidth="1"/>
    <col min="14601" max="14601" width="7.125" customWidth="1"/>
    <col min="14602" max="14602" width="11.125" bestFit="1" customWidth="1"/>
    <col min="14603" max="14603" width="7.125" customWidth="1"/>
    <col min="14604" max="14604" width="11.125" bestFit="1" customWidth="1"/>
    <col min="14605" max="14605" width="7.125" customWidth="1"/>
    <col min="14606" max="14606" width="11.125" customWidth="1"/>
    <col min="14607" max="14607" width="7.125" customWidth="1"/>
    <col min="14608" max="14608" width="11.125" bestFit="1" customWidth="1"/>
    <col min="14609" max="14609" width="7.125" customWidth="1"/>
    <col min="14610" max="14610" width="11.125" bestFit="1" customWidth="1"/>
    <col min="14611" max="14611" width="9.25" customWidth="1"/>
    <col min="14612" max="14612" width="7.125" customWidth="1"/>
    <col min="14613" max="14613" width="11.125" customWidth="1"/>
    <col min="14614" max="14614" width="11.125" bestFit="1" customWidth="1"/>
    <col min="14615" max="14615" width="7.125" customWidth="1"/>
    <col min="14616" max="14616" width="11.125" bestFit="1" customWidth="1"/>
    <col min="14617" max="14617" width="11.125" customWidth="1"/>
    <col min="14618" max="14618" width="7.125" customWidth="1"/>
    <col min="14619" max="14620" width="11.125" bestFit="1" customWidth="1"/>
    <col min="14621" max="14621" width="7.125" customWidth="1"/>
    <col min="14622" max="14623" width="11.125" bestFit="1" customWidth="1"/>
    <col min="14624" max="14624" width="9.25" customWidth="1"/>
    <col min="14625" max="14625" width="7.125" customWidth="1"/>
    <col min="14626" max="14628" width="11.125" bestFit="1" customWidth="1"/>
    <col min="14629" max="14629" width="7.125" customWidth="1"/>
    <col min="14630" max="14632" width="11.125" bestFit="1" customWidth="1"/>
    <col min="14633" max="14633" width="7.125" customWidth="1"/>
    <col min="14634" max="14636" width="11.125" bestFit="1" customWidth="1"/>
    <col min="14637" max="14637" width="9.25" bestFit="1" customWidth="1"/>
    <col min="14836" max="14836" width="9.625" bestFit="1" customWidth="1"/>
    <col min="14837" max="14837" width="14.375" bestFit="1" customWidth="1"/>
    <col min="14838" max="14838" width="10.25" bestFit="1" customWidth="1"/>
    <col min="14839" max="14839" width="11" bestFit="1" customWidth="1"/>
    <col min="14840" max="14840" width="14.375" bestFit="1" customWidth="1"/>
    <col min="14841" max="14841" width="10.25" bestFit="1" customWidth="1"/>
    <col min="14842" max="14842" width="11" bestFit="1" customWidth="1"/>
    <col min="14843" max="14843" width="17.125" customWidth="1"/>
    <col min="14846" max="14853" width="16.125" customWidth="1"/>
    <col min="14854" max="14854" width="9.25" customWidth="1"/>
    <col min="14855" max="14855" width="7.125" customWidth="1"/>
    <col min="14856" max="14856" width="11.125" customWidth="1"/>
    <col min="14857" max="14857" width="7.125" customWidth="1"/>
    <col min="14858" max="14858" width="11.125" bestFit="1" customWidth="1"/>
    <col min="14859" max="14859" width="7.125" customWidth="1"/>
    <col min="14860" max="14860" width="11.125" bestFit="1" customWidth="1"/>
    <col min="14861" max="14861" width="7.125" customWidth="1"/>
    <col min="14862" max="14862" width="11.125" customWidth="1"/>
    <col min="14863" max="14863" width="7.125" customWidth="1"/>
    <col min="14864" max="14864" width="11.125" bestFit="1" customWidth="1"/>
    <col min="14865" max="14865" width="7.125" customWidth="1"/>
    <col min="14866" max="14866" width="11.125" bestFit="1" customWidth="1"/>
    <col min="14867" max="14867" width="9.25" customWidth="1"/>
    <col min="14868" max="14868" width="7.125" customWidth="1"/>
    <col min="14869" max="14869" width="11.125" customWidth="1"/>
    <col min="14870" max="14870" width="11.125" bestFit="1" customWidth="1"/>
    <col min="14871" max="14871" width="7.125" customWidth="1"/>
    <col min="14872" max="14872" width="11.125" bestFit="1" customWidth="1"/>
    <col min="14873" max="14873" width="11.125" customWidth="1"/>
    <col min="14874" max="14874" width="7.125" customWidth="1"/>
    <col min="14875" max="14876" width="11.125" bestFit="1" customWidth="1"/>
    <col min="14877" max="14877" width="7.125" customWidth="1"/>
    <col min="14878" max="14879" width="11.125" bestFit="1" customWidth="1"/>
    <col min="14880" max="14880" width="9.25" customWidth="1"/>
    <col min="14881" max="14881" width="7.125" customWidth="1"/>
    <col min="14882" max="14884" width="11.125" bestFit="1" customWidth="1"/>
    <col min="14885" max="14885" width="7.125" customWidth="1"/>
    <col min="14886" max="14888" width="11.125" bestFit="1" customWidth="1"/>
    <col min="14889" max="14889" width="7.125" customWidth="1"/>
    <col min="14890" max="14892" width="11.125" bestFit="1" customWidth="1"/>
    <col min="14893" max="14893" width="9.25" bestFit="1" customWidth="1"/>
    <col min="15092" max="15092" width="9.625" bestFit="1" customWidth="1"/>
    <col min="15093" max="15093" width="14.375" bestFit="1" customWidth="1"/>
    <col min="15094" max="15094" width="10.25" bestFit="1" customWidth="1"/>
    <col min="15095" max="15095" width="11" bestFit="1" customWidth="1"/>
    <col min="15096" max="15096" width="14.375" bestFit="1" customWidth="1"/>
    <col min="15097" max="15097" width="10.25" bestFit="1" customWidth="1"/>
    <col min="15098" max="15098" width="11" bestFit="1" customWidth="1"/>
    <col min="15099" max="15099" width="17.125" customWidth="1"/>
    <col min="15102" max="15109" width="16.125" customWidth="1"/>
    <col min="15110" max="15110" width="9.25" customWidth="1"/>
    <col min="15111" max="15111" width="7.125" customWidth="1"/>
    <col min="15112" max="15112" width="11.125" customWidth="1"/>
    <col min="15113" max="15113" width="7.125" customWidth="1"/>
    <col min="15114" max="15114" width="11.125" bestFit="1" customWidth="1"/>
    <col min="15115" max="15115" width="7.125" customWidth="1"/>
    <col min="15116" max="15116" width="11.125" bestFit="1" customWidth="1"/>
    <col min="15117" max="15117" width="7.125" customWidth="1"/>
    <col min="15118" max="15118" width="11.125" customWidth="1"/>
    <col min="15119" max="15119" width="7.125" customWidth="1"/>
    <col min="15120" max="15120" width="11.125" bestFit="1" customWidth="1"/>
    <col min="15121" max="15121" width="7.125" customWidth="1"/>
    <col min="15122" max="15122" width="11.125" bestFit="1" customWidth="1"/>
    <col min="15123" max="15123" width="9.25" customWidth="1"/>
    <col min="15124" max="15124" width="7.125" customWidth="1"/>
    <col min="15125" max="15125" width="11.125" customWidth="1"/>
    <col min="15126" max="15126" width="11.125" bestFit="1" customWidth="1"/>
    <col min="15127" max="15127" width="7.125" customWidth="1"/>
    <col min="15128" max="15128" width="11.125" bestFit="1" customWidth="1"/>
    <col min="15129" max="15129" width="11.125" customWidth="1"/>
    <col min="15130" max="15130" width="7.125" customWidth="1"/>
    <col min="15131" max="15132" width="11.125" bestFit="1" customWidth="1"/>
    <col min="15133" max="15133" width="7.125" customWidth="1"/>
    <col min="15134" max="15135" width="11.125" bestFit="1" customWidth="1"/>
    <col min="15136" max="15136" width="9.25" customWidth="1"/>
    <col min="15137" max="15137" width="7.125" customWidth="1"/>
    <col min="15138" max="15140" width="11.125" bestFit="1" customWidth="1"/>
    <col min="15141" max="15141" width="7.125" customWidth="1"/>
    <col min="15142" max="15144" width="11.125" bestFit="1" customWidth="1"/>
    <col min="15145" max="15145" width="7.125" customWidth="1"/>
    <col min="15146" max="15148" width="11.125" bestFit="1" customWidth="1"/>
    <col min="15149" max="15149" width="9.25" bestFit="1" customWidth="1"/>
    <col min="15348" max="15348" width="9.625" bestFit="1" customWidth="1"/>
    <col min="15349" max="15349" width="14.375" bestFit="1" customWidth="1"/>
    <col min="15350" max="15350" width="10.25" bestFit="1" customWidth="1"/>
    <col min="15351" max="15351" width="11" bestFit="1" customWidth="1"/>
    <col min="15352" max="15352" width="14.375" bestFit="1" customWidth="1"/>
    <col min="15353" max="15353" width="10.25" bestFit="1" customWidth="1"/>
    <col min="15354" max="15354" width="11" bestFit="1" customWidth="1"/>
    <col min="15355" max="15355" width="17.125" customWidth="1"/>
    <col min="15358" max="15365" width="16.125" customWidth="1"/>
    <col min="15366" max="15366" width="9.25" customWidth="1"/>
    <col min="15367" max="15367" width="7.125" customWidth="1"/>
    <col min="15368" max="15368" width="11.125" customWidth="1"/>
    <col min="15369" max="15369" width="7.125" customWidth="1"/>
    <col min="15370" max="15370" width="11.125" bestFit="1" customWidth="1"/>
    <col min="15371" max="15371" width="7.125" customWidth="1"/>
    <col min="15372" max="15372" width="11.125" bestFit="1" customWidth="1"/>
    <col min="15373" max="15373" width="7.125" customWidth="1"/>
    <col min="15374" max="15374" width="11.125" customWidth="1"/>
    <col min="15375" max="15375" width="7.125" customWidth="1"/>
    <col min="15376" max="15376" width="11.125" bestFit="1" customWidth="1"/>
    <col min="15377" max="15377" width="7.125" customWidth="1"/>
    <col min="15378" max="15378" width="11.125" bestFit="1" customWidth="1"/>
    <col min="15379" max="15379" width="9.25" customWidth="1"/>
    <col min="15380" max="15380" width="7.125" customWidth="1"/>
    <col min="15381" max="15381" width="11.125" customWidth="1"/>
    <col min="15382" max="15382" width="11.125" bestFit="1" customWidth="1"/>
    <col min="15383" max="15383" width="7.125" customWidth="1"/>
    <col min="15384" max="15384" width="11.125" bestFit="1" customWidth="1"/>
    <col min="15385" max="15385" width="11.125" customWidth="1"/>
    <col min="15386" max="15386" width="7.125" customWidth="1"/>
    <col min="15387" max="15388" width="11.125" bestFit="1" customWidth="1"/>
    <col min="15389" max="15389" width="7.125" customWidth="1"/>
    <col min="15390" max="15391" width="11.125" bestFit="1" customWidth="1"/>
    <col min="15392" max="15392" width="9.25" customWidth="1"/>
    <col min="15393" max="15393" width="7.125" customWidth="1"/>
    <col min="15394" max="15396" width="11.125" bestFit="1" customWidth="1"/>
    <col min="15397" max="15397" width="7.125" customWidth="1"/>
    <col min="15398" max="15400" width="11.125" bestFit="1" customWidth="1"/>
    <col min="15401" max="15401" width="7.125" customWidth="1"/>
    <col min="15402" max="15404" width="11.125" bestFit="1" customWidth="1"/>
    <col min="15405" max="15405" width="9.25" bestFit="1" customWidth="1"/>
    <col min="15604" max="15604" width="9.625" bestFit="1" customWidth="1"/>
    <col min="15605" max="15605" width="14.375" bestFit="1" customWidth="1"/>
    <col min="15606" max="15606" width="10.25" bestFit="1" customWidth="1"/>
    <col min="15607" max="15607" width="11" bestFit="1" customWidth="1"/>
    <col min="15608" max="15608" width="14.375" bestFit="1" customWidth="1"/>
    <col min="15609" max="15609" width="10.25" bestFit="1" customWidth="1"/>
    <col min="15610" max="15610" width="11" bestFit="1" customWidth="1"/>
    <col min="15611" max="15611" width="17.125" customWidth="1"/>
    <col min="15614" max="15621" width="16.125" customWidth="1"/>
    <col min="15622" max="15622" width="9.25" customWidth="1"/>
    <col min="15623" max="15623" width="7.125" customWidth="1"/>
    <col min="15624" max="15624" width="11.125" customWidth="1"/>
    <col min="15625" max="15625" width="7.125" customWidth="1"/>
    <col min="15626" max="15626" width="11.125" bestFit="1" customWidth="1"/>
    <col min="15627" max="15627" width="7.125" customWidth="1"/>
    <col min="15628" max="15628" width="11.125" bestFit="1" customWidth="1"/>
    <col min="15629" max="15629" width="7.125" customWidth="1"/>
    <col min="15630" max="15630" width="11.125" customWidth="1"/>
    <col min="15631" max="15631" width="7.125" customWidth="1"/>
    <col min="15632" max="15632" width="11.125" bestFit="1" customWidth="1"/>
    <col min="15633" max="15633" width="7.125" customWidth="1"/>
    <col min="15634" max="15634" width="11.125" bestFit="1" customWidth="1"/>
    <col min="15635" max="15635" width="9.25" customWidth="1"/>
    <col min="15636" max="15636" width="7.125" customWidth="1"/>
    <col min="15637" max="15637" width="11.125" customWidth="1"/>
    <col min="15638" max="15638" width="11.125" bestFit="1" customWidth="1"/>
    <col min="15639" max="15639" width="7.125" customWidth="1"/>
    <col min="15640" max="15640" width="11.125" bestFit="1" customWidth="1"/>
    <col min="15641" max="15641" width="11.125" customWidth="1"/>
    <col min="15642" max="15642" width="7.125" customWidth="1"/>
    <col min="15643" max="15644" width="11.125" bestFit="1" customWidth="1"/>
    <col min="15645" max="15645" width="7.125" customWidth="1"/>
    <col min="15646" max="15647" width="11.125" bestFit="1" customWidth="1"/>
    <col min="15648" max="15648" width="9.25" customWidth="1"/>
    <col min="15649" max="15649" width="7.125" customWidth="1"/>
    <col min="15650" max="15652" width="11.125" bestFit="1" customWidth="1"/>
    <col min="15653" max="15653" width="7.125" customWidth="1"/>
    <col min="15654" max="15656" width="11.125" bestFit="1" customWidth="1"/>
    <col min="15657" max="15657" width="7.125" customWidth="1"/>
    <col min="15658" max="15660" width="11.125" bestFit="1" customWidth="1"/>
    <col min="15661" max="15661" width="9.25" bestFit="1" customWidth="1"/>
    <col min="15860" max="15860" width="9.625" bestFit="1" customWidth="1"/>
    <col min="15861" max="15861" width="14.375" bestFit="1" customWidth="1"/>
    <col min="15862" max="15862" width="10.25" bestFit="1" customWidth="1"/>
    <col min="15863" max="15863" width="11" bestFit="1" customWidth="1"/>
    <col min="15864" max="15864" width="14.375" bestFit="1" customWidth="1"/>
    <col min="15865" max="15865" width="10.25" bestFit="1" customWidth="1"/>
    <col min="15866" max="15866" width="11" bestFit="1" customWidth="1"/>
    <col min="15867" max="15867" width="17.125" customWidth="1"/>
    <col min="15870" max="15877" width="16.125" customWidth="1"/>
    <col min="15878" max="15878" width="9.25" customWidth="1"/>
    <col min="15879" max="15879" width="7.125" customWidth="1"/>
    <col min="15880" max="15880" width="11.125" customWidth="1"/>
    <col min="15881" max="15881" width="7.125" customWidth="1"/>
    <col min="15882" max="15882" width="11.125" bestFit="1" customWidth="1"/>
    <col min="15883" max="15883" width="7.125" customWidth="1"/>
    <col min="15884" max="15884" width="11.125" bestFit="1" customWidth="1"/>
    <col min="15885" max="15885" width="7.125" customWidth="1"/>
    <col min="15886" max="15886" width="11.125" customWidth="1"/>
    <col min="15887" max="15887" width="7.125" customWidth="1"/>
    <col min="15888" max="15888" width="11.125" bestFit="1" customWidth="1"/>
    <col min="15889" max="15889" width="7.125" customWidth="1"/>
    <col min="15890" max="15890" width="11.125" bestFit="1" customWidth="1"/>
    <col min="15891" max="15891" width="9.25" customWidth="1"/>
    <col min="15892" max="15892" width="7.125" customWidth="1"/>
    <col min="15893" max="15893" width="11.125" customWidth="1"/>
    <col min="15894" max="15894" width="11.125" bestFit="1" customWidth="1"/>
    <col min="15895" max="15895" width="7.125" customWidth="1"/>
    <col min="15896" max="15896" width="11.125" bestFit="1" customWidth="1"/>
    <col min="15897" max="15897" width="11.125" customWidth="1"/>
    <col min="15898" max="15898" width="7.125" customWidth="1"/>
    <col min="15899" max="15900" width="11.125" bestFit="1" customWidth="1"/>
    <col min="15901" max="15901" width="7.125" customWidth="1"/>
    <col min="15902" max="15903" width="11.125" bestFit="1" customWidth="1"/>
    <col min="15904" max="15904" width="9.25" customWidth="1"/>
    <col min="15905" max="15905" width="7.125" customWidth="1"/>
    <col min="15906" max="15908" width="11.125" bestFit="1" customWidth="1"/>
    <col min="15909" max="15909" width="7.125" customWidth="1"/>
    <col min="15910" max="15912" width="11.125" bestFit="1" customWidth="1"/>
    <col min="15913" max="15913" width="7.125" customWidth="1"/>
    <col min="15914" max="15916" width="11.125" bestFit="1" customWidth="1"/>
    <col min="15917" max="15917" width="9.25" bestFit="1" customWidth="1"/>
    <col min="16116" max="16116" width="9.625" bestFit="1" customWidth="1"/>
    <col min="16117" max="16117" width="14.375" bestFit="1" customWidth="1"/>
    <col min="16118" max="16118" width="10.25" bestFit="1" customWidth="1"/>
    <col min="16119" max="16119" width="11" bestFit="1" customWidth="1"/>
    <col min="16120" max="16120" width="14.375" bestFit="1" customWidth="1"/>
    <col min="16121" max="16121" width="10.25" bestFit="1" customWidth="1"/>
    <col min="16122" max="16122" width="11" bestFit="1" customWidth="1"/>
    <col min="16123" max="16123" width="17.125" customWidth="1"/>
    <col min="16126" max="16133" width="16.125" customWidth="1"/>
    <col min="16134" max="16134" width="9.25" customWidth="1"/>
    <col min="16135" max="16135" width="7.125" customWidth="1"/>
    <col min="16136" max="16136" width="11.125" customWidth="1"/>
    <col min="16137" max="16137" width="7.125" customWidth="1"/>
    <col min="16138" max="16138" width="11.125" bestFit="1" customWidth="1"/>
    <col min="16139" max="16139" width="7.125" customWidth="1"/>
    <col min="16140" max="16140" width="11.125" bestFit="1" customWidth="1"/>
    <col min="16141" max="16141" width="7.125" customWidth="1"/>
    <col min="16142" max="16142" width="11.125" customWidth="1"/>
    <col min="16143" max="16143" width="7.125" customWidth="1"/>
    <col min="16144" max="16144" width="11.125" bestFit="1" customWidth="1"/>
    <col min="16145" max="16145" width="7.125" customWidth="1"/>
    <col min="16146" max="16146" width="11.125" bestFit="1" customWidth="1"/>
    <col min="16147" max="16147" width="9.25" customWidth="1"/>
    <col min="16148" max="16148" width="7.125" customWidth="1"/>
    <col min="16149" max="16149" width="11.125" customWidth="1"/>
    <col min="16150" max="16150" width="11.125" bestFit="1" customWidth="1"/>
    <col min="16151" max="16151" width="7.125" customWidth="1"/>
    <col min="16152" max="16152" width="11.125" bestFit="1" customWidth="1"/>
    <col min="16153" max="16153" width="11.125" customWidth="1"/>
    <col min="16154" max="16154" width="7.125" customWidth="1"/>
    <col min="16155" max="16156" width="11.125" bestFit="1" customWidth="1"/>
    <col min="16157" max="16157" width="7.125" customWidth="1"/>
    <col min="16158" max="16159" width="11.125" bestFit="1" customWidth="1"/>
    <col min="16160" max="16160" width="9.25" customWidth="1"/>
    <col min="16161" max="16161" width="7.125" customWidth="1"/>
    <col min="16162" max="16164" width="11.125" bestFit="1" customWidth="1"/>
    <col min="16165" max="16165" width="7.125" customWidth="1"/>
    <col min="16166" max="16168" width="11.125" bestFit="1" customWidth="1"/>
    <col min="16169" max="16169" width="7.125" customWidth="1"/>
    <col min="16170" max="16172" width="11.125" bestFit="1" customWidth="1"/>
    <col min="16173" max="16173" width="9.25" bestFit="1" customWidth="1"/>
  </cols>
  <sheetData>
    <row r="1" spans="1:13" ht="15">
      <c r="A1" s="93"/>
      <c r="B1" s="12" t="s">
        <v>3</v>
      </c>
      <c r="C1" s="12" t="s">
        <v>7</v>
      </c>
      <c r="D1" s="12" t="s">
        <v>4</v>
      </c>
      <c r="E1" s="12" t="s">
        <v>8</v>
      </c>
      <c r="F1" s="12" t="s">
        <v>15</v>
      </c>
      <c r="G1" s="12" t="s">
        <v>16</v>
      </c>
      <c r="H1" s="75" t="s">
        <v>14</v>
      </c>
      <c r="I1" s="75" t="s">
        <v>21</v>
      </c>
      <c r="J1" s="150" t="s">
        <v>22</v>
      </c>
      <c r="K1" s="150" t="s">
        <v>27</v>
      </c>
      <c r="L1" s="183"/>
      <c r="M1" s="185"/>
    </row>
    <row r="2" spans="1:13">
      <c r="A2" s="231" t="s">
        <v>148</v>
      </c>
      <c r="B2" s="230">
        <v>9.6163567937987984E-2</v>
      </c>
      <c r="C2" s="230">
        <v>0.11651562202927943</v>
      </c>
      <c r="D2" s="230">
        <v>0.17590010849888676</v>
      </c>
      <c r="E2" s="230">
        <v>0.28220278116998082</v>
      </c>
      <c r="F2" s="230">
        <v>0.12086329761514526</v>
      </c>
      <c r="G2" s="230">
        <v>0.15741573551818558</v>
      </c>
      <c r="H2" s="230">
        <v>0.30873471154523424</v>
      </c>
      <c r="I2" s="230">
        <v>1.1076568015204995</v>
      </c>
      <c r="J2" s="230">
        <v>0.3922281467119082</v>
      </c>
      <c r="K2" s="230">
        <v>0.46778889595395068</v>
      </c>
      <c r="L2" s="184"/>
      <c r="M2" s="186"/>
    </row>
    <row r="3" spans="1:13">
      <c r="A3" s="232" t="s">
        <v>149</v>
      </c>
      <c r="B3" s="230">
        <v>0.16111156259293583</v>
      </c>
      <c r="C3" s="230">
        <v>0.16010293952944044</v>
      </c>
      <c r="D3" s="230">
        <v>0.45978851665688164</v>
      </c>
      <c r="E3" s="230">
        <v>0.2677535160254324</v>
      </c>
      <c r="F3" s="230">
        <v>6.338158422607236E-2</v>
      </c>
      <c r="G3" s="230">
        <v>8.4662569838724888E-2</v>
      </c>
      <c r="H3" s="230">
        <v>0.16422082687032682</v>
      </c>
      <c r="I3" s="230">
        <v>0.24863009296375074</v>
      </c>
      <c r="J3" s="230">
        <v>9.268616357239777E-2</v>
      </c>
      <c r="K3" s="230">
        <v>0.24644551275318299</v>
      </c>
      <c r="L3" s="184"/>
      <c r="M3" s="186"/>
    </row>
    <row r="5" spans="1:13">
      <c r="A5" s="68" t="s">
        <v>30</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3"/>
  <dimension ref="A1:A22"/>
  <sheetViews>
    <sheetView zoomScaleNormal="100" workbookViewId="0">
      <selection activeCell="L34" sqref="L34"/>
    </sheetView>
  </sheetViews>
  <sheetFormatPr defaultColWidth="9" defaultRowHeight="14.25"/>
  <cols>
    <col min="1" max="1" width="55.25" style="1" customWidth="1"/>
    <col min="2" max="16384" width="9" style="1"/>
  </cols>
  <sheetData>
    <row r="1" spans="1:1" ht="19.149999999999999" customHeight="1">
      <c r="A1" s="246" t="s">
        <v>66</v>
      </c>
    </row>
    <row r="2" spans="1:1">
      <c r="A2" s="1" t="s">
        <v>67</v>
      </c>
    </row>
    <row r="16" spans="1:1">
      <c r="A16" s="138"/>
    </row>
    <row r="17" spans="1:1">
      <c r="A17" s="139"/>
    </row>
    <row r="19" spans="1:1">
      <c r="A19" s="1" t="s">
        <v>31</v>
      </c>
    </row>
    <row r="20" spans="1:1">
      <c r="A20" s="68"/>
    </row>
    <row r="22" spans="1:1">
      <c r="A22" s="259" t="s">
        <v>150</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4"/>
  <dimension ref="A1:X19"/>
  <sheetViews>
    <sheetView workbookViewId="0">
      <selection activeCell="E19" sqref="E19"/>
    </sheetView>
  </sheetViews>
  <sheetFormatPr defaultRowHeight="14.25"/>
  <cols>
    <col min="1" max="1" width="50.5" customWidth="1"/>
    <col min="2" max="11" width="12" bestFit="1" customWidth="1"/>
  </cols>
  <sheetData>
    <row r="1" spans="1:24" ht="15">
      <c r="A1" s="159"/>
      <c r="B1" s="161" t="s">
        <v>2</v>
      </c>
      <c r="C1" s="161" t="s">
        <v>3</v>
      </c>
      <c r="D1" s="161" t="s">
        <v>7</v>
      </c>
      <c r="E1" s="161" t="s">
        <v>4</v>
      </c>
      <c r="F1" s="161" t="s">
        <v>8</v>
      </c>
      <c r="G1" s="161" t="s">
        <v>15</v>
      </c>
      <c r="H1" s="161" t="s">
        <v>16</v>
      </c>
      <c r="I1" s="163" t="s">
        <v>14</v>
      </c>
      <c r="J1" s="163" t="s">
        <v>21</v>
      </c>
      <c r="K1" s="150" t="s">
        <v>22</v>
      </c>
      <c r="L1" s="150" t="s">
        <v>27</v>
      </c>
    </row>
    <row r="2" spans="1:24">
      <c r="A2" s="159" t="s">
        <v>152</v>
      </c>
      <c r="B2" s="118">
        <v>3992</v>
      </c>
      <c r="C2" s="118">
        <v>3424</v>
      </c>
      <c r="D2" s="118">
        <v>3677</v>
      </c>
      <c r="E2" s="118">
        <v>3347</v>
      </c>
      <c r="F2" s="118">
        <v>6027</v>
      </c>
      <c r="G2" s="118">
        <v>4919</v>
      </c>
      <c r="H2" s="118">
        <v>9265</v>
      </c>
      <c r="I2" s="118">
        <v>7355</v>
      </c>
      <c r="J2" s="118">
        <v>9683</v>
      </c>
      <c r="K2" s="118">
        <v>9286</v>
      </c>
      <c r="L2" s="118">
        <v>20520</v>
      </c>
    </row>
    <row r="3" spans="1:24" s="159" customFormat="1">
      <c r="A3" s="233" t="s">
        <v>151</v>
      </c>
      <c r="C3" s="159">
        <v>1083</v>
      </c>
      <c r="D3" s="159">
        <v>1375</v>
      </c>
      <c r="E3" s="159">
        <v>1634</v>
      </c>
      <c r="F3" s="159">
        <v>2283</v>
      </c>
      <c r="G3" s="159">
        <v>3333</v>
      </c>
      <c r="H3" s="159">
        <v>4291</v>
      </c>
      <c r="I3" s="159">
        <v>3898</v>
      </c>
      <c r="J3" s="159">
        <v>5635</v>
      </c>
      <c r="K3" s="159">
        <v>6718</v>
      </c>
      <c r="L3" s="159">
        <v>14845.289683394356</v>
      </c>
    </row>
    <row r="4" spans="1:24">
      <c r="A4" t="s">
        <v>153</v>
      </c>
      <c r="C4">
        <v>1132</v>
      </c>
      <c r="D4">
        <v>633</v>
      </c>
      <c r="E4">
        <v>2099</v>
      </c>
      <c r="F4">
        <v>2756</v>
      </c>
      <c r="G4">
        <v>-112</v>
      </c>
      <c r="H4">
        <v>3694</v>
      </c>
      <c r="I4">
        <v>1316</v>
      </c>
      <c r="J4">
        <v>1809</v>
      </c>
      <c r="K4">
        <v>2112</v>
      </c>
      <c r="L4" s="159">
        <v>3376.4001519845879</v>
      </c>
      <c r="M4" s="159"/>
    </row>
    <row r="5" spans="1:24">
      <c r="A5" t="s">
        <v>154</v>
      </c>
      <c r="C5" s="162">
        <f>C2-C3-C4</f>
        <v>1209</v>
      </c>
      <c r="D5" s="162">
        <f t="shared" ref="D5:K5" si="0">D2-D3-D4</f>
        <v>1669</v>
      </c>
      <c r="E5" s="162">
        <f t="shared" si="0"/>
        <v>-386</v>
      </c>
      <c r="F5" s="162">
        <f t="shared" si="0"/>
        <v>988</v>
      </c>
      <c r="G5" s="162">
        <f t="shared" si="0"/>
        <v>1698</v>
      </c>
      <c r="H5" s="162">
        <f t="shared" si="0"/>
        <v>1280</v>
      </c>
      <c r="I5" s="162">
        <f t="shared" si="0"/>
        <v>2141</v>
      </c>
      <c r="J5" s="162">
        <f t="shared" si="0"/>
        <v>2239</v>
      </c>
      <c r="K5" s="162">
        <f t="shared" si="0"/>
        <v>456</v>
      </c>
      <c r="L5" s="159">
        <v>165.80211816766877</v>
      </c>
      <c r="M5" s="159"/>
    </row>
    <row r="6" spans="1:24">
      <c r="A6" t="s">
        <v>155</v>
      </c>
      <c r="B6" s="162"/>
      <c r="C6" s="162">
        <f>C5+C3</f>
        <v>2292</v>
      </c>
      <c r="D6" s="162">
        <f t="shared" ref="D6:K6" si="1">D5+D3</f>
        <v>3044</v>
      </c>
      <c r="E6" s="162">
        <f t="shared" si="1"/>
        <v>1248</v>
      </c>
      <c r="F6" s="162">
        <f t="shared" si="1"/>
        <v>3271</v>
      </c>
      <c r="G6" s="162">
        <f t="shared" si="1"/>
        <v>5031</v>
      </c>
      <c r="H6" s="162">
        <f t="shared" si="1"/>
        <v>5571</v>
      </c>
      <c r="I6" s="162">
        <f t="shared" si="1"/>
        <v>6039</v>
      </c>
      <c r="J6" s="162">
        <f t="shared" si="1"/>
        <v>7874</v>
      </c>
      <c r="K6" s="162">
        <f t="shared" si="1"/>
        <v>7174</v>
      </c>
      <c r="L6" s="159">
        <v>128.09222439531078</v>
      </c>
      <c r="M6" s="159"/>
      <c r="N6" s="162"/>
      <c r="O6" s="162"/>
      <c r="P6" s="162"/>
      <c r="Q6" s="162"/>
      <c r="R6" s="162"/>
      <c r="S6" s="162"/>
      <c r="T6" s="162"/>
      <c r="U6" s="162"/>
      <c r="V6" s="162"/>
      <c r="W6" s="162"/>
      <c r="X6" s="162"/>
    </row>
    <row r="7" spans="1:24">
      <c r="A7" t="s">
        <v>156</v>
      </c>
      <c r="B7" s="162"/>
      <c r="C7" s="162">
        <f>C2-C3</f>
        <v>2341</v>
      </c>
      <c r="D7" s="162">
        <f t="shared" ref="D7:L7" si="2">D2-D3</f>
        <v>2302</v>
      </c>
      <c r="E7" s="162">
        <f t="shared" si="2"/>
        <v>1713</v>
      </c>
      <c r="F7" s="162">
        <f t="shared" si="2"/>
        <v>3744</v>
      </c>
      <c r="G7" s="162">
        <f t="shared" si="2"/>
        <v>1586</v>
      </c>
      <c r="H7" s="162">
        <f t="shared" si="2"/>
        <v>4974</v>
      </c>
      <c r="I7" s="162">
        <f t="shared" si="2"/>
        <v>3457</v>
      </c>
      <c r="J7" s="162">
        <f t="shared" si="2"/>
        <v>4048</v>
      </c>
      <c r="K7" s="162">
        <f t="shared" si="2"/>
        <v>2568</v>
      </c>
      <c r="L7" s="162">
        <f t="shared" si="2"/>
        <v>5674.710316605644</v>
      </c>
      <c r="M7" s="159"/>
      <c r="N7" s="162"/>
      <c r="O7" s="162"/>
      <c r="P7" s="162"/>
      <c r="Q7" s="162"/>
      <c r="R7" s="162"/>
      <c r="S7" s="162"/>
      <c r="T7" s="162"/>
      <c r="U7" s="162"/>
      <c r="V7" s="162"/>
      <c r="W7" s="162"/>
      <c r="X7" s="162"/>
    </row>
    <row r="18" spans="1:1">
      <c r="A18" s="9" t="s">
        <v>150</v>
      </c>
    </row>
    <row r="19" spans="1:1">
      <c r="A19" s="260" t="s">
        <v>157</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5"/>
  <dimension ref="A1:K22"/>
  <sheetViews>
    <sheetView zoomScaleNormal="100" workbookViewId="0">
      <selection activeCell="G24" sqref="G24"/>
    </sheetView>
  </sheetViews>
  <sheetFormatPr defaultRowHeight="14.25"/>
  <sheetData>
    <row r="1" spans="1:11" ht="15">
      <c r="A1" s="244" t="s">
        <v>68</v>
      </c>
      <c r="B1" s="1"/>
      <c r="C1" s="1"/>
      <c r="D1" s="1"/>
      <c r="E1" s="1"/>
      <c r="F1" s="1"/>
      <c r="G1" s="1"/>
      <c r="H1" s="1"/>
      <c r="I1" s="1"/>
      <c r="J1" s="1"/>
      <c r="K1" s="1"/>
    </row>
    <row r="2" spans="1:11">
      <c r="A2" s="1" t="s">
        <v>30</v>
      </c>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68" t="s">
        <v>31</v>
      </c>
      <c r="B18" s="1"/>
      <c r="C18" s="1"/>
      <c r="D18" s="1"/>
      <c r="E18" s="1"/>
      <c r="F18" s="1"/>
      <c r="G18" s="1"/>
      <c r="H18" s="1"/>
      <c r="I18" s="1"/>
      <c r="J18" s="1"/>
      <c r="K18" s="1"/>
    </row>
    <row r="19" spans="1:1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6"/>
  <dimension ref="A1:K4"/>
  <sheetViews>
    <sheetView workbookViewId="0">
      <selection activeCell="P35" sqref="P35"/>
    </sheetView>
  </sheetViews>
  <sheetFormatPr defaultRowHeight="14.25"/>
  <cols>
    <col min="1" max="1" width="35" bestFit="1" customWidth="1"/>
    <col min="2" max="4" width="13.25" customWidth="1"/>
    <col min="5" max="5" width="16.125" customWidth="1"/>
    <col min="6" max="6" width="13.25" bestFit="1" customWidth="1"/>
    <col min="7" max="7" width="12" bestFit="1" customWidth="1"/>
    <col min="8" max="8" width="11.125" customWidth="1"/>
    <col min="9" max="9" width="12" bestFit="1" customWidth="1"/>
    <col min="10" max="11" width="11.125" bestFit="1" customWidth="1"/>
    <col min="12" max="12" width="7.125" customWidth="1"/>
    <col min="13" max="13" width="11.125" customWidth="1"/>
    <col min="14" max="14" width="7.125" customWidth="1"/>
    <col min="15" max="15" width="11.125" bestFit="1" customWidth="1"/>
    <col min="16" max="16" width="7.125" customWidth="1"/>
    <col min="17" max="17" width="11.125" bestFit="1" customWidth="1"/>
    <col min="18" max="18" width="9.25" customWidth="1"/>
    <col min="19" max="19" width="7.125" customWidth="1"/>
    <col min="20" max="20" width="11.125" customWidth="1"/>
    <col min="21" max="21" width="11.125" bestFit="1" customWidth="1"/>
    <col min="22" max="22" width="7.125" customWidth="1"/>
    <col min="23" max="23" width="11.125" bestFit="1" customWidth="1"/>
    <col min="24" max="24" width="11.125" customWidth="1"/>
    <col min="25" max="25" width="7.125" customWidth="1"/>
    <col min="26" max="27" width="11.125" bestFit="1" customWidth="1"/>
    <col min="28" max="28" width="7.125" customWidth="1"/>
    <col min="29" max="30" width="11.125" bestFit="1" customWidth="1"/>
    <col min="31" max="31" width="9.25" customWidth="1"/>
    <col min="32" max="32" width="7.125" customWidth="1"/>
    <col min="33" max="35" width="11.125" bestFit="1" customWidth="1"/>
    <col min="36" max="36" width="7.125" customWidth="1"/>
    <col min="37" max="39" width="11.125" bestFit="1" customWidth="1"/>
    <col min="40" max="40" width="7.125" customWidth="1"/>
    <col min="41" max="43" width="11.125" bestFit="1" customWidth="1"/>
    <col min="44" max="44" width="9.25" bestFit="1" customWidth="1"/>
    <col min="243" max="243" width="9.625" bestFit="1" customWidth="1"/>
    <col min="244" max="244" width="14.375" bestFit="1" customWidth="1"/>
    <col min="245" max="245" width="10.25" bestFit="1" customWidth="1"/>
    <col min="246" max="246" width="11" bestFit="1" customWidth="1"/>
    <col min="247" max="247" width="14.375" bestFit="1" customWidth="1"/>
    <col min="248" max="248" width="10.25" bestFit="1" customWidth="1"/>
    <col min="249" max="249" width="11" bestFit="1" customWidth="1"/>
    <col min="250" max="250" width="17.125" customWidth="1"/>
    <col min="253" max="260" width="16.125" customWidth="1"/>
    <col min="261" max="261" width="9.25" customWidth="1"/>
    <col min="262" max="262" width="7.125" customWidth="1"/>
    <col min="263" max="263" width="11.125" customWidth="1"/>
    <col min="264" max="264" width="7.125" customWidth="1"/>
    <col min="265" max="265" width="11.125" bestFit="1" customWidth="1"/>
    <col min="266" max="266" width="7.125" customWidth="1"/>
    <col min="267" max="267" width="11.125" bestFit="1" customWidth="1"/>
    <col min="268" max="268" width="7.125" customWidth="1"/>
    <col min="269" max="269" width="11.125" customWidth="1"/>
    <col min="270" max="270" width="7.125" customWidth="1"/>
    <col min="271" max="271" width="11.125" bestFit="1" customWidth="1"/>
    <col min="272" max="272" width="7.125" customWidth="1"/>
    <col min="273" max="273" width="11.125" bestFit="1" customWidth="1"/>
    <col min="274" max="274" width="9.25" customWidth="1"/>
    <col min="275" max="275" width="7.125" customWidth="1"/>
    <col min="276" max="276" width="11.125" customWidth="1"/>
    <col min="277" max="277" width="11.125" bestFit="1" customWidth="1"/>
    <col min="278" max="278" width="7.125" customWidth="1"/>
    <col min="279" max="279" width="11.125" bestFit="1" customWidth="1"/>
    <col min="280" max="280" width="11.125" customWidth="1"/>
    <col min="281" max="281" width="7.125" customWidth="1"/>
    <col min="282" max="283" width="11.125" bestFit="1" customWidth="1"/>
    <col min="284" max="284" width="7.125" customWidth="1"/>
    <col min="285" max="286" width="11.125" bestFit="1" customWidth="1"/>
    <col min="287" max="287" width="9.25" customWidth="1"/>
    <col min="288" max="288" width="7.125" customWidth="1"/>
    <col min="289" max="291" width="11.125" bestFit="1" customWidth="1"/>
    <col min="292" max="292" width="7.125" customWidth="1"/>
    <col min="293" max="295" width="11.125" bestFit="1" customWidth="1"/>
    <col min="296" max="296" width="7.125" customWidth="1"/>
    <col min="297" max="299" width="11.125" bestFit="1" customWidth="1"/>
    <col min="300" max="300" width="9.25" bestFit="1" customWidth="1"/>
    <col min="499" max="499" width="9.625" bestFit="1" customWidth="1"/>
    <col min="500" max="500" width="14.375" bestFit="1" customWidth="1"/>
    <col min="501" max="501" width="10.25" bestFit="1" customWidth="1"/>
    <col min="502" max="502" width="11" bestFit="1" customWidth="1"/>
    <col min="503" max="503" width="14.375" bestFit="1" customWidth="1"/>
    <col min="504" max="504" width="10.25" bestFit="1" customWidth="1"/>
    <col min="505" max="505" width="11" bestFit="1" customWidth="1"/>
    <col min="506" max="506" width="17.125" customWidth="1"/>
    <col min="509" max="516" width="16.125" customWidth="1"/>
    <col min="517" max="517" width="9.25" customWidth="1"/>
    <col min="518" max="518" width="7.125" customWidth="1"/>
    <col min="519" max="519" width="11.125" customWidth="1"/>
    <col min="520" max="520" width="7.125" customWidth="1"/>
    <col min="521" max="521" width="11.125" bestFit="1" customWidth="1"/>
    <col min="522" max="522" width="7.125" customWidth="1"/>
    <col min="523" max="523" width="11.125" bestFit="1" customWidth="1"/>
    <col min="524" max="524" width="7.125" customWidth="1"/>
    <col min="525" max="525" width="11.125" customWidth="1"/>
    <col min="526" max="526" width="7.125" customWidth="1"/>
    <col min="527" max="527" width="11.125" bestFit="1" customWidth="1"/>
    <col min="528" max="528" width="7.125" customWidth="1"/>
    <col min="529" max="529" width="11.125" bestFit="1" customWidth="1"/>
    <col min="530" max="530" width="9.25" customWidth="1"/>
    <col min="531" max="531" width="7.125" customWidth="1"/>
    <col min="532" max="532" width="11.125" customWidth="1"/>
    <col min="533" max="533" width="11.125" bestFit="1" customWidth="1"/>
    <col min="534" max="534" width="7.125" customWidth="1"/>
    <col min="535" max="535" width="11.125" bestFit="1" customWidth="1"/>
    <col min="536" max="536" width="11.125" customWidth="1"/>
    <col min="537" max="537" width="7.125" customWidth="1"/>
    <col min="538" max="539" width="11.125" bestFit="1" customWidth="1"/>
    <col min="540" max="540" width="7.125" customWidth="1"/>
    <col min="541" max="542" width="11.125" bestFit="1" customWidth="1"/>
    <col min="543" max="543" width="9.25" customWidth="1"/>
    <col min="544" max="544" width="7.125" customWidth="1"/>
    <col min="545" max="547" width="11.125" bestFit="1" customWidth="1"/>
    <col min="548" max="548" width="7.125" customWidth="1"/>
    <col min="549" max="551" width="11.125" bestFit="1" customWidth="1"/>
    <col min="552" max="552" width="7.125" customWidth="1"/>
    <col min="553" max="555" width="11.125" bestFit="1" customWidth="1"/>
    <col min="556" max="556" width="9.25" bestFit="1" customWidth="1"/>
    <col min="755" max="755" width="9.625" bestFit="1" customWidth="1"/>
    <col min="756" max="756" width="14.375" bestFit="1" customWidth="1"/>
    <col min="757" max="757" width="10.25" bestFit="1" customWidth="1"/>
    <col min="758" max="758" width="11" bestFit="1" customWidth="1"/>
    <col min="759" max="759" width="14.375" bestFit="1" customWidth="1"/>
    <col min="760" max="760" width="10.25" bestFit="1" customWidth="1"/>
    <col min="761" max="761" width="11" bestFit="1" customWidth="1"/>
    <col min="762" max="762" width="17.125" customWidth="1"/>
    <col min="765" max="772" width="16.125" customWidth="1"/>
    <col min="773" max="773" width="9.25" customWidth="1"/>
    <col min="774" max="774" width="7.125" customWidth="1"/>
    <col min="775" max="775" width="11.125" customWidth="1"/>
    <col min="776" max="776" width="7.125" customWidth="1"/>
    <col min="777" max="777" width="11.125" bestFit="1" customWidth="1"/>
    <col min="778" max="778" width="7.125" customWidth="1"/>
    <col min="779" max="779" width="11.125" bestFit="1" customWidth="1"/>
    <col min="780" max="780" width="7.125" customWidth="1"/>
    <col min="781" max="781" width="11.125" customWidth="1"/>
    <col min="782" max="782" width="7.125" customWidth="1"/>
    <col min="783" max="783" width="11.125" bestFit="1" customWidth="1"/>
    <col min="784" max="784" width="7.125" customWidth="1"/>
    <col min="785" max="785" width="11.125" bestFit="1" customWidth="1"/>
    <col min="786" max="786" width="9.25" customWidth="1"/>
    <col min="787" max="787" width="7.125" customWidth="1"/>
    <col min="788" max="788" width="11.125" customWidth="1"/>
    <col min="789" max="789" width="11.125" bestFit="1" customWidth="1"/>
    <col min="790" max="790" width="7.125" customWidth="1"/>
    <col min="791" max="791" width="11.125" bestFit="1" customWidth="1"/>
    <col min="792" max="792" width="11.125" customWidth="1"/>
    <col min="793" max="793" width="7.125" customWidth="1"/>
    <col min="794" max="795" width="11.125" bestFit="1" customWidth="1"/>
    <col min="796" max="796" width="7.125" customWidth="1"/>
    <col min="797" max="798" width="11.125" bestFit="1" customWidth="1"/>
    <col min="799" max="799" width="9.25" customWidth="1"/>
    <col min="800" max="800" width="7.125" customWidth="1"/>
    <col min="801" max="803" width="11.125" bestFit="1" customWidth="1"/>
    <col min="804" max="804" width="7.125" customWidth="1"/>
    <col min="805" max="807" width="11.125" bestFit="1" customWidth="1"/>
    <col min="808" max="808" width="7.125" customWidth="1"/>
    <col min="809" max="811" width="11.125" bestFit="1" customWidth="1"/>
    <col min="812" max="812" width="9.25" bestFit="1" customWidth="1"/>
    <col min="1011" max="1011" width="9.625" bestFit="1" customWidth="1"/>
    <col min="1012" max="1012" width="14.375" bestFit="1" customWidth="1"/>
    <col min="1013" max="1013" width="10.25" bestFit="1" customWidth="1"/>
    <col min="1014" max="1014" width="11" bestFit="1" customWidth="1"/>
    <col min="1015" max="1015" width="14.375" bestFit="1" customWidth="1"/>
    <col min="1016" max="1016" width="10.25" bestFit="1" customWidth="1"/>
    <col min="1017" max="1017" width="11" bestFit="1" customWidth="1"/>
    <col min="1018" max="1018" width="17.125" customWidth="1"/>
    <col min="1021" max="1028" width="16.125" customWidth="1"/>
    <col min="1029" max="1029" width="9.25" customWidth="1"/>
    <col min="1030" max="1030" width="7.125" customWidth="1"/>
    <col min="1031" max="1031" width="11.125" customWidth="1"/>
    <col min="1032" max="1032" width="7.125" customWidth="1"/>
    <col min="1033" max="1033" width="11.125" bestFit="1" customWidth="1"/>
    <col min="1034" max="1034" width="7.125" customWidth="1"/>
    <col min="1035" max="1035" width="11.125" bestFit="1" customWidth="1"/>
    <col min="1036" max="1036" width="7.125" customWidth="1"/>
    <col min="1037" max="1037" width="11.125" customWidth="1"/>
    <col min="1038" max="1038" width="7.125" customWidth="1"/>
    <col min="1039" max="1039" width="11.125" bestFit="1" customWidth="1"/>
    <col min="1040" max="1040" width="7.125" customWidth="1"/>
    <col min="1041" max="1041" width="11.125" bestFit="1" customWidth="1"/>
    <col min="1042" max="1042" width="9.25" customWidth="1"/>
    <col min="1043" max="1043" width="7.125" customWidth="1"/>
    <col min="1044" max="1044" width="11.125" customWidth="1"/>
    <col min="1045" max="1045" width="11.125" bestFit="1" customWidth="1"/>
    <col min="1046" max="1046" width="7.125" customWidth="1"/>
    <col min="1047" max="1047" width="11.125" bestFit="1" customWidth="1"/>
    <col min="1048" max="1048" width="11.125" customWidth="1"/>
    <col min="1049" max="1049" width="7.125" customWidth="1"/>
    <col min="1050" max="1051" width="11.125" bestFit="1" customWidth="1"/>
    <col min="1052" max="1052" width="7.125" customWidth="1"/>
    <col min="1053" max="1054" width="11.125" bestFit="1" customWidth="1"/>
    <col min="1055" max="1055" width="9.25" customWidth="1"/>
    <col min="1056" max="1056" width="7.125" customWidth="1"/>
    <col min="1057" max="1059" width="11.125" bestFit="1" customWidth="1"/>
    <col min="1060" max="1060" width="7.125" customWidth="1"/>
    <col min="1061" max="1063" width="11.125" bestFit="1" customWidth="1"/>
    <col min="1064" max="1064" width="7.125" customWidth="1"/>
    <col min="1065" max="1067" width="11.125" bestFit="1" customWidth="1"/>
    <col min="1068" max="1068" width="9.25" bestFit="1" customWidth="1"/>
    <col min="1267" max="1267" width="9.625" bestFit="1" customWidth="1"/>
    <col min="1268" max="1268" width="14.375" bestFit="1" customWidth="1"/>
    <col min="1269" max="1269" width="10.25" bestFit="1" customWidth="1"/>
    <col min="1270" max="1270" width="11" bestFit="1" customWidth="1"/>
    <col min="1271" max="1271" width="14.375" bestFit="1" customWidth="1"/>
    <col min="1272" max="1272" width="10.25" bestFit="1" customWidth="1"/>
    <col min="1273" max="1273" width="11" bestFit="1" customWidth="1"/>
    <col min="1274" max="1274" width="17.125" customWidth="1"/>
    <col min="1277" max="1284" width="16.125" customWidth="1"/>
    <col min="1285" max="1285" width="9.25" customWidth="1"/>
    <col min="1286" max="1286" width="7.125" customWidth="1"/>
    <col min="1287" max="1287" width="11.125" customWidth="1"/>
    <col min="1288" max="1288" width="7.125" customWidth="1"/>
    <col min="1289" max="1289" width="11.125" bestFit="1" customWidth="1"/>
    <col min="1290" max="1290" width="7.125" customWidth="1"/>
    <col min="1291" max="1291" width="11.125" bestFit="1" customWidth="1"/>
    <col min="1292" max="1292" width="7.125" customWidth="1"/>
    <col min="1293" max="1293" width="11.125" customWidth="1"/>
    <col min="1294" max="1294" width="7.125" customWidth="1"/>
    <col min="1295" max="1295" width="11.125" bestFit="1" customWidth="1"/>
    <col min="1296" max="1296" width="7.125" customWidth="1"/>
    <col min="1297" max="1297" width="11.125" bestFit="1" customWidth="1"/>
    <col min="1298" max="1298" width="9.25" customWidth="1"/>
    <col min="1299" max="1299" width="7.125" customWidth="1"/>
    <col min="1300" max="1300" width="11.125" customWidth="1"/>
    <col min="1301" max="1301" width="11.125" bestFit="1" customWidth="1"/>
    <col min="1302" max="1302" width="7.125" customWidth="1"/>
    <col min="1303" max="1303" width="11.125" bestFit="1" customWidth="1"/>
    <col min="1304" max="1304" width="11.125" customWidth="1"/>
    <col min="1305" max="1305" width="7.125" customWidth="1"/>
    <col min="1306" max="1307" width="11.125" bestFit="1" customWidth="1"/>
    <col min="1308" max="1308" width="7.125" customWidth="1"/>
    <col min="1309" max="1310" width="11.125" bestFit="1" customWidth="1"/>
    <col min="1311" max="1311" width="9.25" customWidth="1"/>
    <col min="1312" max="1312" width="7.125" customWidth="1"/>
    <col min="1313" max="1315" width="11.125" bestFit="1" customWidth="1"/>
    <col min="1316" max="1316" width="7.125" customWidth="1"/>
    <col min="1317" max="1319" width="11.125" bestFit="1" customWidth="1"/>
    <col min="1320" max="1320" width="7.125" customWidth="1"/>
    <col min="1321" max="1323" width="11.125" bestFit="1" customWidth="1"/>
    <col min="1324" max="1324" width="9.25" bestFit="1" customWidth="1"/>
    <col min="1523" max="1523" width="9.625" bestFit="1" customWidth="1"/>
    <col min="1524" max="1524" width="14.375" bestFit="1" customWidth="1"/>
    <col min="1525" max="1525" width="10.25" bestFit="1" customWidth="1"/>
    <col min="1526" max="1526" width="11" bestFit="1" customWidth="1"/>
    <col min="1527" max="1527" width="14.375" bestFit="1" customWidth="1"/>
    <col min="1528" max="1528" width="10.25" bestFit="1" customWidth="1"/>
    <col min="1529" max="1529" width="11" bestFit="1" customWidth="1"/>
    <col min="1530" max="1530" width="17.125" customWidth="1"/>
    <col min="1533" max="1540" width="16.125" customWidth="1"/>
    <col min="1541" max="1541" width="9.25" customWidth="1"/>
    <col min="1542" max="1542" width="7.125" customWidth="1"/>
    <col min="1543" max="1543" width="11.125" customWidth="1"/>
    <col min="1544" max="1544" width="7.125" customWidth="1"/>
    <col min="1545" max="1545" width="11.125" bestFit="1" customWidth="1"/>
    <col min="1546" max="1546" width="7.125" customWidth="1"/>
    <col min="1547" max="1547" width="11.125" bestFit="1" customWidth="1"/>
    <col min="1548" max="1548" width="7.125" customWidth="1"/>
    <col min="1549" max="1549" width="11.125" customWidth="1"/>
    <col min="1550" max="1550" width="7.125" customWidth="1"/>
    <col min="1551" max="1551" width="11.125" bestFit="1" customWidth="1"/>
    <col min="1552" max="1552" width="7.125" customWidth="1"/>
    <col min="1553" max="1553" width="11.125" bestFit="1" customWidth="1"/>
    <col min="1554" max="1554" width="9.25" customWidth="1"/>
    <col min="1555" max="1555" width="7.125" customWidth="1"/>
    <col min="1556" max="1556" width="11.125" customWidth="1"/>
    <col min="1557" max="1557" width="11.125" bestFit="1" customWidth="1"/>
    <col min="1558" max="1558" width="7.125" customWidth="1"/>
    <col min="1559" max="1559" width="11.125" bestFit="1" customWidth="1"/>
    <col min="1560" max="1560" width="11.125" customWidth="1"/>
    <col min="1561" max="1561" width="7.125" customWidth="1"/>
    <col min="1562" max="1563" width="11.125" bestFit="1" customWidth="1"/>
    <col min="1564" max="1564" width="7.125" customWidth="1"/>
    <col min="1565" max="1566" width="11.125" bestFit="1" customWidth="1"/>
    <col min="1567" max="1567" width="9.25" customWidth="1"/>
    <col min="1568" max="1568" width="7.125" customWidth="1"/>
    <col min="1569" max="1571" width="11.125" bestFit="1" customWidth="1"/>
    <col min="1572" max="1572" width="7.125" customWidth="1"/>
    <col min="1573" max="1575" width="11.125" bestFit="1" customWidth="1"/>
    <col min="1576" max="1576" width="7.125" customWidth="1"/>
    <col min="1577" max="1579" width="11.125" bestFit="1" customWidth="1"/>
    <col min="1580" max="1580" width="9.25" bestFit="1" customWidth="1"/>
    <col min="1779" max="1779" width="9.625" bestFit="1" customWidth="1"/>
    <col min="1780" max="1780" width="14.375" bestFit="1" customWidth="1"/>
    <col min="1781" max="1781" width="10.25" bestFit="1" customWidth="1"/>
    <col min="1782" max="1782" width="11" bestFit="1" customWidth="1"/>
    <col min="1783" max="1783" width="14.375" bestFit="1" customWidth="1"/>
    <col min="1784" max="1784" width="10.25" bestFit="1" customWidth="1"/>
    <col min="1785" max="1785" width="11" bestFit="1" customWidth="1"/>
    <col min="1786" max="1786" width="17.125" customWidth="1"/>
    <col min="1789" max="1796" width="16.125" customWidth="1"/>
    <col min="1797" max="1797" width="9.25" customWidth="1"/>
    <col min="1798" max="1798" width="7.125" customWidth="1"/>
    <col min="1799" max="1799" width="11.125" customWidth="1"/>
    <col min="1800" max="1800" width="7.125" customWidth="1"/>
    <col min="1801" max="1801" width="11.125" bestFit="1" customWidth="1"/>
    <col min="1802" max="1802" width="7.125" customWidth="1"/>
    <col min="1803" max="1803" width="11.125" bestFit="1" customWidth="1"/>
    <col min="1804" max="1804" width="7.125" customWidth="1"/>
    <col min="1805" max="1805" width="11.125" customWidth="1"/>
    <col min="1806" max="1806" width="7.125" customWidth="1"/>
    <col min="1807" max="1807" width="11.125" bestFit="1" customWidth="1"/>
    <col min="1808" max="1808" width="7.125" customWidth="1"/>
    <col min="1809" max="1809" width="11.125" bestFit="1" customWidth="1"/>
    <col min="1810" max="1810" width="9.25" customWidth="1"/>
    <col min="1811" max="1811" width="7.125" customWidth="1"/>
    <col min="1812" max="1812" width="11.125" customWidth="1"/>
    <col min="1813" max="1813" width="11.125" bestFit="1" customWidth="1"/>
    <col min="1814" max="1814" width="7.125" customWidth="1"/>
    <col min="1815" max="1815" width="11.125" bestFit="1" customWidth="1"/>
    <col min="1816" max="1816" width="11.125" customWidth="1"/>
    <col min="1817" max="1817" width="7.125" customWidth="1"/>
    <col min="1818" max="1819" width="11.125" bestFit="1" customWidth="1"/>
    <col min="1820" max="1820" width="7.125" customWidth="1"/>
    <col min="1821" max="1822" width="11.125" bestFit="1" customWidth="1"/>
    <col min="1823" max="1823" width="9.25" customWidth="1"/>
    <col min="1824" max="1824" width="7.125" customWidth="1"/>
    <col min="1825" max="1827" width="11.125" bestFit="1" customWidth="1"/>
    <col min="1828" max="1828" width="7.125" customWidth="1"/>
    <col min="1829" max="1831" width="11.125" bestFit="1" customWidth="1"/>
    <col min="1832" max="1832" width="7.125" customWidth="1"/>
    <col min="1833" max="1835" width="11.125" bestFit="1" customWidth="1"/>
    <col min="1836" max="1836" width="9.25" bestFit="1" customWidth="1"/>
    <col min="2035" max="2035" width="9.625" bestFit="1" customWidth="1"/>
    <col min="2036" max="2036" width="14.375" bestFit="1" customWidth="1"/>
    <col min="2037" max="2037" width="10.25" bestFit="1" customWidth="1"/>
    <col min="2038" max="2038" width="11" bestFit="1" customWidth="1"/>
    <col min="2039" max="2039" width="14.375" bestFit="1" customWidth="1"/>
    <col min="2040" max="2040" width="10.25" bestFit="1" customWidth="1"/>
    <col min="2041" max="2041" width="11" bestFit="1" customWidth="1"/>
    <col min="2042" max="2042" width="17.125" customWidth="1"/>
    <col min="2045" max="2052" width="16.125" customWidth="1"/>
    <col min="2053" max="2053" width="9.25" customWidth="1"/>
    <col min="2054" max="2054" width="7.125" customWidth="1"/>
    <col min="2055" max="2055" width="11.125" customWidth="1"/>
    <col min="2056" max="2056" width="7.125" customWidth="1"/>
    <col min="2057" max="2057" width="11.125" bestFit="1" customWidth="1"/>
    <col min="2058" max="2058" width="7.125" customWidth="1"/>
    <col min="2059" max="2059" width="11.125" bestFit="1" customWidth="1"/>
    <col min="2060" max="2060" width="7.125" customWidth="1"/>
    <col min="2061" max="2061" width="11.125" customWidth="1"/>
    <col min="2062" max="2062" width="7.125" customWidth="1"/>
    <col min="2063" max="2063" width="11.125" bestFit="1" customWidth="1"/>
    <col min="2064" max="2064" width="7.125" customWidth="1"/>
    <col min="2065" max="2065" width="11.125" bestFit="1" customWidth="1"/>
    <col min="2066" max="2066" width="9.25" customWidth="1"/>
    <col min="2067" max="2067" width="7.125" customWidth="1"/>
    <col min="2068" max="2068" width="11.125" customWidth="1"/>
    <col min="2069" max="2069" width="11.125" bestFit="1" customWidth="1"/>
    <col min="2070" max="2070" width="7.125" customWidth="1"/>
    <col min="2071" max="2071" width="11.125" bestFit="1" customWidth="1"/>
    <col min="2072" max="2072" width="11.125" customWidth="1"/>
    <col min="2073" max="2073" width="7.125" customWidth="1"/>
    <col min="2074" max="2075" width="11.125" bestFit="1" customWidth="1"/>
    <col min="2076" max="2076" width="7.125" customWidth="1"/>
    <col min="2077" max="2078" width="11.125" bestFit="1" customWidth="1"/>
    <col min="2079" max="2079" width="9.25" customWidth="1"/>
    <col min="2080" max="2080" width="7.125" customWidth="1"/>
    <col min="2081" max="2083" width="11.125" bestFit="1" customWidth="1"/>
    <col min="2084" max="2084" width="7.125" customWidth="1"/>
    <col min="2085" max="2087" width="11.125" bestFit="1" customWidth="1"/>
    <col min="2088" max="2088" width="7.125" customWidth="1"/>
    <col min="2089" max="2091" width="11.125" bestFit="1" customWidth="1"/>
    <col min="2092" max="2092" width="9.25" bestFit="1" customWidth="1"/>
    <col min="2291" max="2291" width="9.625" bestFit="1" customWidth="1"/>
    <col min="2292" max="2292" width="14.375" bestFit="1" customWidth="1"/>
    <col min="2293" max="2293" width="10.25" bestFit="1" customWidth="1"/>
    <col min="2294" max="2294" width="11" bestFit="1" customWidth="1"/>
    <col min="2295" max="2295" width="14.375" bestFit="1" customWidth="1"/>
    <col min="2296" max="2296" width="10.25" bestFit="1" customWidth="1"/>
    <col min="2297" max="2297" width="11" bestFit="1" customWidth="1"/>
    <col min="2298" max="2298" width="17.125" customWidth="1"/>
    <col min="2301" max="2308" width="16.125" customWidth="1"/>
    <col min="2309" max="2309" width="9.25" customWidth="1"/>
    <col min="2310" max="2310" width="7.125" customWidth="1"/>
    <col min="2311" max="2311" width="11.125" customWidth="1"/>
    <col min="2312" max="2312" width="7.125" customWidth="1"/>
    <col min="2313" max="2313" width="11.125" bestFit="1" customWidth="1"/>
    <col min="2314" max="2314" width="7.125" customWidth="1"/>
    <col min="2315" max="2315" width="11.125" bestFit="1" customWidth="1"/>
    <col min="2316" max="2316" width="7.125" customWidth="1"/>
    <col min="2317" max="2317" width="11.125" customWidth="1"/>
    <col min="2318" max="2318" width="7.125" customWidth="1"/>
    <col min="2319" max="2319" width="11.125" bestFit="1" customWidth="1"/>
    <col min="2320" max="2320" width="7.125" customWidth="1"/>
    <col min="2321" max="2321" width="11.125" bestFit="1" customWidth="1"/>
    <col min="2322" max="2322" width="9.25" customWidth="1"/>
    <col min="2323" max="2323" width="7.125" customWidth="1"/>
    <col min="2324" max="2324" width="11.125" customWidth="1"/>
    <col min="2325" max="2325" width="11.125" bestFit="1" customWidth="1"/>
    <col min="2326" max="2326" width="7.125" customWidth="1"/>
    <col min="2327" max="2327" width="11.125" bestFit="1" customWidth="1"/>
    <col min="2328" max="2328" width="11.125" customWidth="1"/>
    <col min="2329" max="2329" width="7.125" customWidth="1"/>
    <col min="2330" max="2331" width="11.125" bestFit="1" customWidth="1"/>
    <col min="2332" max="2332" width="7.125" customWidth="1"/>
    <col min="2333" max="2334" width="11.125" bestFit="1" customWidth="1"/>
    <col min="2335" max="2335" width="9.25" customWidth="1"/>
    <col min="2336" max="2336" width="7.125" customWidth="1"/>
    <col min="2337" max="2339" width="11.125" bestFit="1" customWidth="1"/>
    <col min="2340" max="2340" width="7.125" customWidth="1"/>
    <col min="2341" max="2343" width="11.125" bestFit="1" customWidth="1"/>
    <col min="2344" max="2344" width="7.125" customWidth="1"/>
    <col min="2345" max="2347" width="11.125" bestFit="1" customWidth="1"/>
    <col min="2348" max="2348" width="9.25" bestFit="1" customWidth="1"/>
    <col min="2547" max="2547" width="9.625" bestFit="1" customWidth="1"/>
    <col min="2548" max="2548" width="14.375" bestFit="1" customWidth="1"/>
    <col min="2549" max="2549" width="10.25" bestFit="1" customWidth="1"/>
    <col min="2550" max="2550" width="11" bestFit="1" customWidth="1"/>
    <col min="2551" max="2551" width="14.375" bestFit="1" customWidth="1"/>
    <col min="2552" max="2552" width="10.25" bestFit="1" customWidth="1"/>
    <col min="2553" max="2553" width="11" bestFit="1" customWidth="1"/>
    <col min="2554" max="2554" width="17.125" customWidth="1"/>
    <col min="2557" max="2564" width="16.125" customWidth="1"/>
    <col min="2565" max="2565" width="9.25" customWidth="1"/>
    <col min="2566" max="2566" width="7.125" customWidth="1"/>
    <col min="2567" max="2567" width="11.125" customWidth="1"/>
    <col min="2568" max="2568" width="7.125" customWidth="1"/>
    <col min="2569" max="2569" width="11.125" bestFit="1" customWidth="1"/>
    <col min="2570" max="2570" width="7.125" customWidth="1"/>
    <col min="2571" max="2571" width="11.125" bestFit="1" customWidth="1"/>
    <col min="2572" max="2572" width="7.125" customWidth="1"/>
    <col min="2573" max="2573" width="11.125" customWidth="1"/>
    <col min="2574" max="2574" width="7.125" customWidth="1"/>
    <col min="2575" max="2575" width="11.125" bestFit="1" customWidth="1"/>
    <col min="2576" max="2576" width="7.125" customWidth="1"/>
    <col min="2577" max="2577" width="11.125" bestFit="1" customWidth="1"/>
    <col min="2578" max="2578" width="9.25" customWidth="1"/>
    <col min="2579" max="2579" width="7.125" customWidth="1"/>
    <col min="2580" max="2580" width="11.125" customWidth="1"/>
    <col min="2581" max="2581" width="11.125" bestFit="1" customWidth="1"/>
    <col min="2582" max="2582" width="7.125" customWidth="1"/>
    <col min="2583" max="2583" width="11.125" bestFit="1" customWidth="1"/>
    <col min="2584" max="2584" width="11.125" customWidth="1"/>
    <col min="2585" max="2585" width="7.125" customWidth="1"/>
    <col min="2586" max="2587" width="11.125" bestFit="1" customWidth="1"/>
    <col min="2588" max="2588" width="7.125" customWidth="1"/>
    <col min="2589" max="2590" width="11.125" bestFit="1" customWidth="1"/>
    <col min="2591" max="2591" width="9.25" customWidth="1"/>
    <col min="2592" max="2592" width="7.125" customWidth="1"/>
    <col min="2593" max="2595" width="11.125" bestFit="1" customWidth="1"/>
    <col min="2596" max="2596" width="7.125" customWidth="1"/>
    <col min="2597" max="2599" width="11.125" bestFit="1" customWidth="1"/>
    <col min="2600" max="2600" width="7.125" customWidth="1"/>
    <col min="2601" max="2603" width="11.125" bestFit="1" customWidth="1"/>
    <col min="2604" max="2604" width="9.25" bestFit="1" customWidth="1"/>
    <col min="2803" max="2803" width="9.625" bestFit="1" customWidth="1"/>
    <col min="2804" max="2804" width="14.375" bestFit="1" customWidth="1"/>
    <col min="2805" max="2805" width="10.25" bestFit="1" customWidth="1"/>
    <col min="2806" max="2806" width="11" bestFit="1" customWidth="1"/>
    <col min="2807" max="2807" width="14.375" bestFit="1" customWidth="1"/>
    <col min="2808" max="2808" width="10.25" bestFit="1" customWidth="1"/>
    <col min="2809" max="2809" width="11" bestFit="1" customWidth="1"/>
    <col min="2810" max="2810" width="17.125" customWidth="1"/>
    <col min="2813" max="2820" width="16.125" customWidth="1"/>
    <col min="2821" max="2821" width="9.25" customWidth="1"/>
    <col min="2822" max="2822" width="7.125" customWidth="1"/>
    <col min="2823" max="2823" width="11.125" customWidth="1"/>
    <col min="2824" max="2824" width="7.125" customWidth="1"/>
    <col min="2825" max="2825" width="11.125" bestFit="1" customWidth="1"/>
    <col min="2826" max="2826" width="7.125" customWidth="1"/>
    <col min="2827" max="2827" width="11.125" bestFit="1" customWidth="1"/>
    <col min="2828" max="2828" width="7.125" customWidth="1"/>
    <col min="2829" max="2829" width="11.125" customWidth="1"/>
    <col min="2830" max="2830" width="7.125" customWidth="1"/>
    <col min="2831" max="2831" width="11.125" bestFit="1" customWidth="1"/>
    <col min="2832" max="2832" width="7.125" customWidth="1"/>
    <col min="2833" max="2833" width="11.125" bestFit="1" customWidth="1"/>
    <col min="2834" max="2834" width="9.25" customWidth="1"/>
    <col min="2835" max="2835" width="7.125" customWidth="1"/>
    <col min="2836" max="2836" width="11.125" customWidth="1"/>
    <col min="2837" max="2837" width="11.125" bestFit="1" customWidth="1"/>
    <col min="2838" max="2838" width="7.125" customWidth="1"/>
    <col min="2839" max="2839" width="11.125" bestFit="1" customWidth="1"/>
    <col min="2840" max="2840" width="11.125" customWidth="1"/>
    <col min="2841" max="2841" width="7.125" customWidth="1"/>
    <col min="2842" max="2843" width="11.125" bestFit="1" customWidth="1"/>
    <col min="2844" max="2844" width="7.125" customWidth="1"/>
    <col min="2845" max="2846" width="11.125" bestFit="1" customWidth="1"/>
    <col min="2847" max="2847" width="9.25" customWidth="1"/>
    <col min="2848" max="2848" width="7.125" customWidth="1"/>
    <col min="2849" max="2851" width="11.125" bestFit="1" customWidth="1"/>
    <col min="2852" max="2852" width="7.125" customWidth="1"/>
    <col min="2853" max="2855" width="11.125" bestFit="1" customWidth="1"/>
    <col min="2856" max="2856" width="7.125" customWidth="1"/>
    <col min="2857" max="2859" width="11.125" bestFit="1" customWidth="1"/>
    <col min="2860" max="2860" width="9.25" bestFit="1" customWidth="1"/>
    <col min="3059" max="3059" width="9.625" bestFit="1" customWidth="1"/>
    <col min="3060" max="3060" width="14.375" bestFit="1" customWidth="1"/>
    <col min="3061" max="3061" width="10.25" bestFit="1" customWidth="1"/>
    <col min="3062" max="3062" width="11" bestFit="1" customWidth="1"/>
    <col min="3063" max="3063" width="14.375" bestFit="1" customWidth="1"/>
    <col min="3064" max="3064" width="10.25" bestFit="1" customWidth="1"/>
    <col min="3065" max="3065" width="11" bestFit="1" customWidth="1"/>
    <col min="3066" max="3066" width="17.125" customWidth="1"/>
    <col min="3069" max="3076" width="16.125" customWidth="1"/>
    <col min="3077" max="3077" width="9.25" customWidth="1"/>
    <col min="3078" max="3078" width="7.125" customWidth="1"/>
    <col min="3079" max="3079" width="11.125" customWidth="1"/>
    <col min="3080" max="3080" width="7.125" customWidth="1"/>
    <col min="3081" max="3081" width="11.125" bestFit="1" customWidth="1"/>
    <col min="3082" max="3082" width="7.125" customWidth="1"/>
    <col min="3083" max="3083" width="11.125" bestFit="1" customWidth="1"/>
    <col min="3084" max="3084" width="7.125" customWidth="1"/>
    <col min="3085" max="3085" width="11.125" customWidth="1"/>
    <col min="3086" max="3086" width="7.125" customWidth="1"/>
    <col min="3087" max="3087" width="11.125" bestFit="1" customWidth="1"/>
    <col min="3088" max="3088" width="7.125" customWidth="1"/>
    <col min="3089" max="3089" width="11.125" bestFit="1" customWidth="1"/>
    <col min="3090" max="3090" width="9.25" customWidth="1"/>
    <col min="3091" max="3091" width="7.125" customWidth="1"/>
    <col min="3092" max="3092" width="11.125" customWidth="1"/>
    <col min="3093" max="3093" width="11.125" bestFit="1" customWidth="1"/>
    <col min="3094" max="3094" width="7.125" customWidth="1"/>
    <col min="3095" max="3095" width="11.125" bestFit="1" customWidth="1"/>
    <col min="3096" max="3096" width="11.125" customWidth="1"/>
    <col min="3097" max="3097" width="7.125" customWidth="1"/>
    <col min="3098" max="3099" width="11.125" bestFit="1" customWidth="1"/>
    <col min="3100" max="3100" width="7.125" customWidth="1"/>
    <col min="3101" max="3102" width="11.125" bestFit="1" customWidth="1"/>
    <col min="3103" max="3103" width="9.25" customWidth="1"/>
    <col min="3104" max="3104" width="7.125" customWidth="1"/>
    <col min="3105" max="3107" width="11.125" bestFit="1" customWidth="1"/>
    <col min="3108" max="3108" width="7.125" customWidth="1"/>
    <col min="3109" max="3111" width="11.125" bestFit="1" customWidth="1"/>
    <col min="3112" max="3112" width="7.125" customWidth="1"/>
    <col min="3113" max="3115" width="11.125" bestFit="1" customWidth="1"/>
    <col min="3116" max="3116" width="9.25" bestFit="1" customWidth="1"/>
    <col min="3315" max="3315" width="9.625" bestFit="1" customWidth="1"/>
    <col min="3316" max="3316" width="14.375" bestFit="1" customWidth="1"/>
    <col min="3317" max="3317" width="10.25" bestFit="1" customWidth="1"/>
    <col min="3318" max="3318" width="11" bestFit="1" customWidth="1"/>
    <col min="3319" max="3319" width="14.375" bestFit="1" customWidth="1"/>
    <col min="3320" max="3320" width="10.25" bestFit="1" customWidth="1"/>
    <col min="3321" max="3321" width="11" bestFit="1" customWidth="1"/>
    <col min="3322" max="3322" width="17.125" customWidth="1"/>
    <col min="3325" max="3332" width="16.125" customWidth="1"/>
    <col min="3333" max="3333" width="9.25" customWidth="1"/>
    <col min="3334" max="3334" width="7.125" customWidth="1"/>
    <col min="3335" max="3335" width="11.125" customWidth="1"/>
    <col min="3336" max="3336" width="7.125" customWidth="1"/>
    <col min="3337" max="3337" width="11.125" bestFit="1" customWidth="1"/>
    <col min="3338" max="3338" width="7.125" customWidth="1"/>
    <col min="3339" max="3339" width="11.125" bestFit="1" customWidth="1"/>
    <col min="3340" max="3340" width="7.125" customWidth="1"/>
    <col min="3341" max="3341" width="11.125" customWidth="1"/>
    <col min="3342" max="3342" width="7.125" customWidth="1"/>
    <col min="3343" max="3343" width="11.125" bestFit="1" customWidth="1"/>
    <col min="3344" max="3344" width="7.125" customWidth="1"/>
    <col min="3345" max="3345" width="11.125" bestFit="1" customWidth="1"/>
    <col min="3346" max="3346" width="9.25" customWidth="1"/>
    <col min="3347" max="3347" width="7.125" customWidth="1"/>
    <col min="3348" max="3348" width="11.125" customWidth="1"/>
    <col min="3349" max="3349" width="11.125" bestFit="1" customWidth="1"/>
    <col min="3350" max="3350" width="7.125" customWidth="1"/>
    <col min="3351" max="3351" width="11.125" bestFit="1" customWidth="1"/>
    <col min="3352" max="3352" width="11.125" customWidth="1"/>
    <col min="3353" max="3353" width="7.125" customWidth="1"/>
    <col min="3354" max="3355" width="11.125" bestFit="1" customWidth="1"/>
    <col min="3356" max="3356" width="7.125" customWidth="1"/>
    <col min="3357" max="3358" width="11.125" bestFit="1" customWidth="1"/>
    <col min="3359" max="3359" width="9.25" customWidth="1"/>
    <col min="3360" max="3360" width="7.125" customWidth="1"/>
    <col min="3361" max="3363" width="11.125" bestFit="1" customWidth="1"/>
    <col min="3364" max="3364" width="7.125" customWidth="1"/>
    <col min="3365" max="3367" width="11.125" bestFit="1" customWidth="1"/>
    <col min="3368" max="3368" width="7.125" customWidth="1"/>
    <col min="3369" max="3371" width="11.125" bestFit="1" customWidth="1"/>
    <col min="3372" max="3372" width="9.25" bestFit="1" customWidth="1"/>
    <col min="3571" max="3571" width="9.625" bestFit="1" customWidth="1"/>
    <col min="3572" max="3572" width="14.375" bestFit="1" customWidth="1"/>
    <col min="3573" max="3573" width="10.25" bestFit="1" customWidth="1"/>
    <col min="3574" max="3574" width="11" bestFit="1" customWidth="1"/>
    <col min="3575" max="3575" width="14.375" bestFit="1" customWidth="1"/>
    <col min="3576" max="3576" width="10.25" bestFit="1" customWidth="1"/>
    <col min="3577" max="3577" width="11" bestFit="1" customWidth="1"/>
    <col min="3578" max="3578" width="17.125" customWidth="1"/>
    <col min="3581" max="3588" width="16.125" customWidth="1"/>
    <col min="3589" max="3589" width="9.25" customWidth="1"/>
    <col min="3590" max="3590" width="7.125" customWidth="1"/>
    <col min="3591" max="3591" width="11.125" customWidth="1"/>
    <col min="3592" max="3592" width="7.125" customWidth="1"/>
    <col min="3593" max="3593" width="11.125" bestFit="1" customWidth="1"/>
    <col min="3594" max="3594" width="7.125" customWidth="1"/>
    <col min="3595" max="3595" width="11.125" bestFit="1" customWidth="1"/>
    <col min="3596" max="3596" width="7.125" customWidth="1"/>
    <col min="3597" max="3597" width="11.125" customWidth="1"/>
    <col min="3598" max="3598" width="7.125" customWidth="1"/>
    <col min="3599" max="3599" width="11.125" bestFit="1" customWidth="1"/>
    <col min="3600" max="3600" width="7.125" customWidth="1"/>
    <col min="3601" max="3601" width="11.125" bestFit="1" customWidth="1"/>
    <col min="3602" max="3602" width="9.25" customWidth="1"/>
    <col min="3603" max="3603" width="7.125" customWidth="1"/>
    <col min="3604" max="3604" width="11.125" customWidth="1"/>
    <col min="3605" max="3605" width="11.125" bestFit="1" customWidth="1"/>
    <col min="3606" max="3606" width="7.125" customWidth="1"/>
    <col min="3607" max="3607" width="11.125" bestFit="1" customWidth="1"/>
    <col min="3608" max="3608" width="11.125" customWidth="1"/>
    <col min="3609" max="3609" width="7.125" customWidth="1"/>
    <col min="3610" max="3611" width="11.125" bestFit="1" customWidth="1"/>
    <col min="3612" max="3612" width="7.125" customWidth="1"/>
    <col min="3613" max="3614" width="11.125" bestFit="1" customWidth="1"/>
    <col min="3615" max="3615" width="9.25" customWidth="1"/>
    <col min="3616" max="3616" width="7.125" customWidth="1"/>
    <col min="3617" max="3619" width="11.125" bestFit="1" customWidth="1"/>
    <col min="3620" max="3620" width="7.125" customWidth="1"/>
    <col min="3621" max="3623" width="11.125" bestFit="1" customWidth="1"/>
    <col min="3624" max="3624" width="7.125" customWidth="1"/>
    <col min="3625" max="3627" width="11.125" bestFit="1" customWidth="1"/>
    <col min="3628" max="3628" width="9.25" bestFit="1" customWidth="1"/>
    <col min="3827" max="3827" width="9.625" bestFit="1" customWidth="1"/>
    <col min="3828" max="3828" width="14.375" bestFit="1" customWidth="1"/>
    <col min="3829" max="3829" width="10.25" bestFit="1" customWidth="1"/>
    <col min="3830" max="3830" width="11" bestFit="1" customWidth="1"/>
    <col min="3831" max="3831" width="14.375" bestFit="1" customWidth="1"/>
    <col min="3832" max="3832" width="10.25" bestFit="1" customWidth="1"/>
    <col min="3833" max="3833" width="11" bestFit="1" customWidth="1"/>
    <col min="3834" max="3834" width="17.125" customWidth="1"/>
    <col min="3837" max="3844" width="16.125" customWidth="1"/>
    <col min="3845" max="3845" width="9.25" customWidth="1"/>
    <col min="3846" max="3846" width="7.125" customWidth="1"/>
    <col min="3847" max="3847" width="11.125" customWidth="1"/>
    <col min="3848" max="3848" width="7.125" customWidth="1"/>
    <col min="3849" max="3849" width="11.125" bestFit="1" customWidth="1"/>
    <col min="3850" max="3850" width="7.125" customWidth="1"/>
    <col min="3851" max="3851" width="11.125" bestFit="1" customWidth="1"/>
    <col min="3852" max="3852" width="7.125" customWidth="1"/>
    <col min="3853" max="3853" width="11.125" customWidth="1"/>
    <col min="3854" max="3854" width="7.125" customWidth="1"/>
    <col min="3855" max="3855" width="11.125" bestFit="1" customWidth="1"/>
    <col min="3856" max="3856" width="7.125" customWidth="1"/>
    <col min="3857" max="3857" width="11.125" bestFit="1" customWidth="1"/>
    <col min="3858" max="3858" width="9.25" customWidth="1"/>
    <col min="3859" max="3859" width="7.125" customWidth="1"/>
    <col min="3860" max="3860" width="11.125" customWidth="1"/>
    <col min="3861" max="3861" width="11.125" bestFit="1" customWidth="1"/>
    <col min="3862" max="3862" width="7.125" customWidth="1"/>
    <col min="3863" max="3863" width="11.125" bestFit="1" customWidth="1"/>
    <col min="3864" max="3864" width="11.125" customWidth="1"/>
    <col min="3865" max="3865" width="7.125" customWidth="1"/>
    <col min="3866" max="3867" width="11.125" bestFit="1" customWidth="1"/>
    <col min="3868" max="3868" width="7.125" customWidth="1"/>
    <col min="3869" max="3870" width="11.125" bestFit="1" customWidth="1"/>
    <col min="3871" max="3871" width="9.25" customWidth="1"/>
    <col min="3872" max="3872" width="7.125" customWidth="1"/>
    <col min="3873" max="3875" width="11.125" bestFit="1" customWidth="1"/>
    <col min="3876" max="3876" width="7.125" customWidth="1"/>
    <col min="3877" max="3879" width="11.125" bestFit="1" customWidth="1"/>
    <col min="3880" max="3880" width="7.125" customWidth="1"/>
    <col min="3881" max="3883" width="11.125" bestFit="1" customWidth="1"/>
    <col min="3884" max="3884" width="9.25" bestFit="1" customWidth="1"/>
    <col min="4083" max="4083" width="9.625" bestFit="1" customWidth="1"/>
    <col min="4084" max="4084" width="14.375" bestFit="1" customWidth="1"/>
    <col min="4085" max="4085" width="10.25" bestFit="1" customWidth="1"/>
    <col min="4086" max="4086" width="11" bestFit="1" customWidth="1"/>
    <col min="4087" max="4087" width="14.375" bestFit="1" customWidth="1"/>
    <col min="4088" max="4088" width="10.25" bestFit="1" customWidth="1"/>
    <col min="4089" max="4089" width="11" bestFit="1" customWidth="1"/>
    <col min="4090" max="4090" width="17.125" customWidth="1"/>
    <col min="4093" max="4100" width="16.125" customWidth="1"/>
    <col min="4101" max="4101" width="9.25" customWidth="1"/>
    <col min="4102" max="4102" width="7.125" customWidth="1"/>
    <col min="4103" max="4103" width="11.125" customWidth="1"/>
    <col min="4104" max="4104" width="7.125" customWidth="1"/>
    <col min="4105" max="4105" width="11.125" bestFit="1" customWidth="1"/>
    <col min="4106" max="4106" width="7.125" customWidth="1"/>
    <col min="4107" max="4107" width="11.125" bestFit="1" customWidth="1"/>
    <col min="4108" max="4108" width="7.125" customWidth="1"/>
    <col min="4109" max="4109" width="11.125" customWidth="1"/>
    <col min="4110" max="4110" width="7.125" customWidth="1"/>
    <col min="4111" max="4111" width="11.125" bestFit="1" customWidth="1"/>
    <col min="4112" max="4112" width="7.125" customWidth="1"/>
    <col min="4113" max="4113" width="11.125" bestFit="1" customWidth="1"/>
    <col min="4114" max="4114" width="9.25" customWidth="1"/>
    <col min="4115" max="4115" width="7.125" customWidth="1"/>
    <col min="4116" max="4116" width="11.125" customWidth="1"/>
    <col min="4117" max="4117" width="11.125" bestFit="1" customWidth="1"/>
    <col min="4118" max="4118" width="7.125" customWidth="1"/>
    <col min="4119" max="4119" width="11.125" bestFit="1" customWidth="1"/>
    <col min="4120" max="4120" width="11.125" customWidth="1"/>
    <col min="4121" max="4121" width="7.125" customWidth="1"/>
    <col min="4122" max="4123" width="11.125" bestFit="1" customWidth="1"/>
    <col min="4124" max="4124" width="7.125" customWidth="1"/>
    <col min="4125" max="4126" width="11.125" bestFit="1" customWidth="1"/>
    <col min="4127" max="4127" width="9.25" customWidth="1"/>
    <col min="4128" max="4128" width="7.125" customWidth="1"/>
    <col min="4129" max="4131" width="11.125" bestFit="1" customWidth="1"/>
    <col min="4132" max="4132" width="7.125" customWidth="1"/>
    <col min="4133" max="4135" width="11.125" bestFit="1" customWidth="1"/>
    <col min="4136" max="4136" width="7.125" customWidth="1"/>
    <col min="4137" max="4139" width="11.125" bestFit="1" customWidth="1"/>
    <col min="4140" max="4140" width="9.25" bestFit="1" customWidth="1"/>
    <col min="4339" max="4339" width="9.625" bestFit="1" customWidth="1"/>
    <col min="4340" max="4340" width="14.375" bestFit="1" customWidth="1"/>
    <col min="4341" max="4341" width="10.25" bestFit="1" customWidth="1"/>
    <col min="4342" max="4342" width="11" bestFit="1" customWidth="1"/>
    <col min="4343" max="4343" width="14.375" bestFit="1" customWidth="1"/>
    <col min="4344" max="4344" width="10.25" bestFit="1" customWidth="1"/>
    <col min="4345" max="4345" width="11" bestFit="1" customWidth="1"/>
    <col min="4346" max="4346" width="17.125" customWidth="1"/>
    <col min="4349" max="4356" width="16.125" customWidth="1"/>
    <col min="4357" max="4357" width="9.25" customWidth="1"/>
    <col min="4358" max="4358" width="7.125" customWidth="1"/>
    <col min="4359" max="4359" width="11.125" customWidth="1"/>
    <col min="4360" max="4360" width="7.125" customWidth="1"/>
    <col min="4361" max="4361" width="11.125" bestFit="1" customWidth="1"/>
    <col min="4362" max="4362" width="7.125" customWidth="1"/>
    <col min="4363" max="4363" width="11.125" bestFit="1" customWidth="1"/>
    <col min="4364" max="4364" width="7.125" customWidth="1"/>
    <col min="4365" max="4365" width="11.125" customWidth="1"/>
    <col min="4366" max="4366" width="7.125" customWidth="1"/>
    <col min="4367" max="4367" width="11.125" bestFit="1" customWidth="1"/>
    <col min="4368" max="4368" width="7.125" customWidth="1"/>
    <col min="4369" max="4369" width="11.125" bestFit="1" customWidth="1"/>
    <col min="4370" max="4370" width="9.25" customWidth="1"/>
    <col min="4371" max="4371" width="7.125" customWidth="1"/>
    <col min="4372" max="4372" width="11.125" customWidth="1"/>
    <col min="4373" max="4373" width="11.125" bestFit="1" customWidth="1"/>
    <col min="4374" max="4374" width="7.125" customWidth="1"/>
    <col min="4375" max="4375" width="11.125" bestFit="1" customWidth="1"/>
    <col min="4376" max="4376" width="11.125" customWidth="1"/>
    <col min="4377" max="4377" width="7.125" customWidth="1"/>
    <col min="4378" max="4379" width="11.125" bestFit="1" customWidth="1"/>
    <col min="4380" max="4380" width="7.125" customWidth="1"/>
    <col min="4381" max="4382" width="11.125" bestFit="1" customWidth="1"/>
    <col min="4383" max="4383" width="9.25" customWidth="1"/>
    <col min="4384" max="4384" width="7.125" customWidth="1"/>
    <col min="4385" max="4387" width="11.125" bestFit="1" customWidth="1"/>
    <col min="4388" max="4388" width="7.125" customWidth="1"/>
    <col min="4389" max="4391" width="11.125" bestFit="1" customWidth="1"/>
    <col min="4392" max="4392" width="7.125" customWidth="1"/>
    <col min="4393" max="4395" width="11.125" bestFit="1" customWidth="1"/>
    <col min="4396" max="4396" width="9.25" bestFit="1" customWidth="1"/>
    <col min="4595" max="4595" width="9.625" bestFit="1" customWidth="1"/>
    <col min="4596" max="4596" width="14.375" bestFit="1" customWidth="1"/>
    <col min="4597" max="4597" width="10.25" bestFit="1" customWidth="1"/>
    <col min="4598" max="4598" width="11" bestFit="1" customWidth="1"/>
    <col min="4599" max="4599" width="14.375" bestFit="1" customWidth="1"/>
    <col min="4600" max="4600" width="10.25" bestFit="1" customWidth="1"/>
    <col min="4601" max="4601" width="11" bestFit="1" customWidth="1"/>
    <col min="4602" max="4602" width="17.125" customWidth="1"/>
    <col min="4605" max="4612" width="16.125" customWidth="1"/>
    <col min="4613" max="4613" width="9.25" customWidth="1"/>
    <col min="4614" max="4614" width="7.125" customWidth="1"/>
    <col min="4615" max="4615" width="11.125" customWidth="1"/>
    <col min="4616" max="4616" width="7.125" customWidth="1"/>
    <col min="4617" max="4617" width="11.125" bestFit="1" customWidth="1"/>
    <col min="4618" max="4618" width="7.125" customWidth="1"/>
    <col min="4619" max="4619" width="11.125" bestFit="1" customWidth="1"/>
    <col min="4620" max="4620" width="7.125" customWidth="1"/>
    <col min="4621" max="4621" width="11.125" customWidth="1"/>
    <col min="4622" max="4622" width="7.125" customWidth="1"/>
    <col min="4623" max="4623" width="11.125" bestFit="1" customWidth="1"/>
    <col min="4624" max="4624" width="7.125" customWidth="1"/>
    <col min="4625" max="4625" width="11.125" bestFit="1" customWidth="1"/>
    <col min="4626" max="4626" width="9.25" customWidth="1"/>
    <col min="4627" max="4627" width="7.125" customWidth="1"/>
    <col min="4628" max="4628" width="11.125" customWidth="1"/>
    <col min="4629" max="4629" width="11.125" bestFit="1" customWidth="1"/>
    <col min="4630" max="4630" width="7.125" customWidth="1"/>
    <col min="4631" max="4631" width="11.125" bestFit="1" customWidth="1"/>
    <col min="4632" max="4632" width="11.125" customWidth="1"/>
    <col min="4633" max="4633" width="7.125" customWidth="1"/>
    <col min="4634" max="4635" width="11.125" bestFit="1" customWidth="1"/>
    <col min="4636" max="4636" width="7.125" customWidth="1"/>
    <col min="4637" max="4638" width="11.125" bestFit="1" customWidth="1"/>
    <col min="4639" max="4639" width="9.25" customWidth="1"/>
    <col min="4640" max="4640" width="7.125" customWidth="1"/>
    <col min="4641" max="4643" width="11.125" bestFit="1" customWidth="1"/>
    <col min="4644" max="4644" width="7.125" customWidth="1"/>
    <col min="4645" max="4647" width="11.125" bestFit="1" customWidth="1"/>
    <col min="4648" max="4648" width="7.125" customWidth="1"/>
    <col min="4649" max="4651" width="11.125" bestFit="1" customWidth="1"/>
    <col min="4652" max="4652" width="9.25" bestFit="1" customWidth="1"/>
    <col min="4851" max="4851" width="9.625" bestFit="1" customWidth="1"/>
    <col min="4852" max="4852" width="14.375" bestFit="1" customWidth="1"/>
    <col min="4853" max="4853" width="10.25" bestFit="1" customWidth="1"/>
    <col min="4854" max="4854" width="11" bestFit="1" customWidth="1"/>
    <col min="4855" max="4855" width="14.375" bestFit="1" customWidth="1"/>
    <col min="4856" max="4856" width="10.25" bestFit="1" customWidth="1"/>
    <col min="4857" max="4857" width="11" bestFit="1" customWidth="1"/>
    <col min="4858" max="4858" width="17.125" customWidth="1"/>
    <col min="4861" max="4868" width="16.125" customWidth="1"/>
    <col min="4869" max="4869" width="9.25" customWidth="1"/>
    <col min="4870" max="4870" width="7.125" customWidth="1"/>
    <col min="4871" max="4871" width="11.125" customWidth="1"/>
    <col min="4872" max="4872" width="7.125" customWidth="1"/>
    <col min="4873" max="4873" width="11.125" bestFit="1" customWidth="1"/>
    <col min="4874" max="4874" width="7.125" customWidth="1"/>
    <col min="4875" max="4875" width="11.125" bestFit="1" customWidth="1"/>
    <col min="4876" max="4876" width="7.125" customWidth="1"/>
    <col min="4877" max="4877" width="11.125" customWidth="1"/>
    <col min="4878" max="4878" width="7.125" customWidth="1"/>
    <col min="4879" max="4879" width="11.125" bestFit="1" customWidth="1"/>
    <col min="4880" max="4880" width="7.125" customWidth="1"/>
    <col min="4881" max="4881" width="11.125" bestFit="1" customWidth="1"/>
    <col min="4882" max="4882" width="9.25" customWidth="1"/>
    <col min="4883" max="4883" width="7.125" customWidth="1"/>
    <col min="4884" max="4884" width="11.125" customWidth="1"/>
    <col min="4885" max="4885" width="11.125" bestFit="1" customWidth="1"/>
    <col min="4886" max="4886" width="7.125" customWidth="1"/>
    <col min="4887" max="4887" width="11.125" bestFit="1" customWidth="1"/>
    <col min="4888" max="4888" width="11.125" customWidth="1"/>
    <col min="4889" max="4889" width="7.125" customWidth="1"/>
    <col min="4890" max="4891" width="11.125" bestFit="1" customWidth="1"/>
    <col min="4892" max="4892" width="7.125" customWidth="1"/>
    <col min="4893" max="4894" width="11.125" bestFit="1" customWidth="1"/>
    <col min="4895" max="4895" width="9.25" customWidth="1"/>
    <col min="4896" max="4896" width="7.125" customWidth="1"/>
    <col min="4897" max="4899" width="11.125" bestFit="1" customWidth="1"/>
    <col min="4900" max="4900" width="7.125" customWidth="1"/>
    <col min="4901" max="4903" width="11.125" bestFit="1" customWidth="1"/>
    <col min="4904" max="4904" width="7.125" customWidth="1"/>
    <col min="4905" max="4907" width="11.125" bestFit="1" customWidth="1"/>
    <col min="4908" max="4908" width="9.25" bestFit="1" customWidth="1"/>
    <col min="5107" max="5107" width="9.625" bestFit="1" customWidth="1"/>
    <col min="5108" max="5108" width="14.375" bestFit="1" customWidth="1"/>
    <col min="5109" max="5109" width="10.25" bestFit="1" customWidth="1"/>
    <col min="5110" max="5110" width="11" bestFit="1" customWidth="1"/>
    <col min="5111" max="5111" width="14.375" bestFit="1" customWidth="1"/>
    <col min="5112" max="5112" width="10.25" bestFit="1" customWidth="1"/>
    <col min="5113" max="5113" width="11" bestFit="1" customWidth="1"/>
    <col min="5114" max="5114" width="17.125" customWidth="1"/>
    <col min="5117" max="5124" width="16.125" customWidth="1"/>
    <col min="5125" max="5125" width="9.25" customWidth="1"/>
    <col min="5126" max="5126" width="7.125" customWidth="1"/>
    <col min="5127" max="5127" width="11.125" customWidth="1"/>
    <col min="5128" max="5128" width="7.125" customWidth="1"/>
    <col min="5129" max="5129" width="11.125" bestFit="1" customWidth="1"/>
    <col min="5130" max="5130" width="7.125" customWidth="1"/>
    <col min="5131" max="5131" width="11.125" bestFit="1" customWidth="1"/>
    <col min="5132" max="5132" width="7.125" customWidth="1"/>
    <col min="5133" max="5133" width="11.125" customWidth="1"/>
    <col min="5134" max="5134" width="7.125" customWidth="1"/>
    <col min="5135" max="5135" width="11.125" bestFit="1" customWidth="1"/>
    <col min="5136" max="5136" width="7.125" customWidth="1"/>
    <col min="5137" max="5137" width="11.125" bestFit="1" customWidth="1"/>
    <col min="5138" max="5138" width="9.25" customWidth="1"/>
    <col min="5139" max="5139" width="7.125" customWidth="1"/>
    <col min="5140" max="5140" width="11.125" customWidth="1"/>
    <col min="5141" max="5141" width="11.125" bestFit="1" customWidth="1"/>
    <col min="5142" max="5142" width="7.125" customWidth="1"/>
    <col min="5143" max="5143" width="11.125" bestFit="1" customWidth="1"/>
    <col min="5144" max="5144" width="11.125" customWidth="1"/>
    <col min="5145" max="5145" width="7.125" customWidth="1"/>
    <col min="5146" max="5147" width="11.125" bestFit="1" customWidth="1"/>
    <col min="5148" max="5148" width="7.125" customWidth="1"/>
    <col min="5149" max="5150" width="11.125" bestFit="1" customWidth="1"/>
    <col min="5151" max="5151" width="9.25" customWidth="1"/>
    <col min="5152" max="5152" width="7.125" customWidth="1"/>
    <col min="5153" max="5155" width="11.125" bestFit="1" customWidth="1"/>
    <col min="5156" max="5156" width="7.125" customWidth="1"/>
    <col min="5157" max="5159" width="11.125" bestFit="1" customWidth="1"/>
    <col min="5160" max="5160" width="7.125" customWidth="1"/>
    <col min="5161" max="5163" width="11.125" bestFit="1" customWidth="1"/>
    <col min="5164" max="5164" width="9.25" bestFit="1" customWidth="1"/>
    <col min="5363" max="5363" width="9.625" bestFit="1" customWidth="1"/>
    <col min="5364" max="5364" width="14.375" bestFit="1" customWidth="1"/>
    <col min="5365" max="5365" width="10.25" bestFit="1" customWidth="1"/>
    <col min="5366" max="5366" width="11" bestFit="1" customWidth="1"/>
    <col min="5367" max="5367" width="14.375" bestFit="1" customWidth="1"/>
    <col min="5368" max="5368" width="10.25" bestFit="1" customWidth="1"/>
    <col min="5369" max="5369" width="11" bestFit="1" customWidth="1"/>
    <col min="5370" max="5370" width="17.125" customWidth="1"/>
    <col min="5373" max="5380" width="16.125" customWidth="1"/>
    <col min="5381" max="5381" width="9.25" customWidth="1"/>
    <col min="5382" max="5382" width="7.125" customWidth="1"/>
    <col min="5383" max="5383" width="11.125" customWidth="1"/>
    <col min="5384" max="5384" width="7.125" customWidth="1"/>
    <col min="5385" max="5385" width="11.125" bestFit="1" customWidth="1"/>
    <col min="5386" max="5386" width="7.125" customWidth="1"/>
    <col min="5387" max="5387" width="11.125" bestFit="1" customWidth="1"/>
    <col min="5388" max="5388" width="7.125" customWidth="1"/>
    <col min="5389" max="5389" width="11.125" customWidth="1"/>
    <col min="5390" max="5390" width="7.125" customWidth="1"/>
    <col min="5391" max="5391" width="11.125" bestFit="1" customWidth="1"/>
    <col min="5392" max="5392" width="7.125" customWidth="1"/>
    <col min="5393" max="5393" width="11.125" bestFit="1" customWidth="1"/>
    <col min="5394" max="5394" width="9.25" customWidth="1"/>
    <col min="5395" max="5395" width="7.125" customWidth="1"/>
    <col min="5396" max="5396" width="11.125" customWidth="1"/>
    <col min="5397" max="5397" width="11.125" bestFit="1" customWidth="1"/>
    <col min="5398" max="5398" width="7.125" customWidth="1"/>
    <col min="5399" max="5399" width="11.125" bestFit="1" customWidth="1"/>
    <col min="5400" max="5400" width="11.125" customWidth="1"/>
    <col min="5401" max="5401" width="7.125" customWidth="1"/>
    <col min="5402" max="5403" width="11.125" bestFit="1" customWidth="1"/>
    <col min="5404" max="5404" width="7.125" customWidth="1"/>
    <col min="5405" max="5406" width="11.125" bestFit="1" customWidth="1"/>
    <col min="5407" max="5407" width="9.25" customWidth="1"/>
    <col min="5408" max="5408" width="7.125" customWidth="1"/>
    <col min="5409" max="5411" width="11.125" bestFit="1" customWidth="1"/>
    <col min="5412" max="5412" width="7.125" customWidth="1"/>
    <col min="5413" max="5415" width="11.125" bestFit="1" customWidth="1"/>
    <col min="5416" max="5416" width="7.125" customWidth="1"/>
    <col min="5417" max="5419" width="11.125" bestFit="1" customWidth="1"/>
    <col min="5420" max="5420" width="9.25" bestFit="1" customWidth="1"/>
    <col min="5619" max="5619" width="9.625" bestFit="1" customWidth="1"/>
    <col min="5620" max="5620" width="14.375" bestFit="1" customWidth="1"/>
    <col min="5621" max="5621" width="10.25" bestFit="1" customWidth="1"/>
    <col min="5622" max="5622" width="11" bestFit="1" customWidth="1"/>
    <col min="5623" max="5623" width="14.375" bestFit="1" customWidth="1"/>
    <col min="5624" max="5624" width="10.25" bestFit="1" customWidth="1"/>
    <col min="5625" max="5625" width="11" bestFit="1" customWidth="1"/>
    <col min="5626" max="5626" width="17.125" customWidth="1"/>
    <col min="5629" max="5636" width="16.125" customWidth="1"/>
    <col min="5637" max="5637" width="9.25" customWidth="1"/>
    <col min="5638" max="5638" width="7.125" customWidth="1"/>
    <col min="5639" max="5639" width="11.125" customWidth="1"/>
    <col min="5640" max="5640" width="7.125" customWidth="1"/>
    <col min="5641" max="5641" width="11.125" bestFit="1" customWidth="1"/>
    <col min="5642" max="5642" width="7.125" customWidth="1"/>
    <col min="5643" max="5643" width="11.125" bestFit="1" customWidth="1"/>
    <col min="5644" max="5644" width="7.125" customWidth="1"/>
    <col min="5645" max="5645" width="11.125" customWidth="1"/>
    <col min="5646" max="5646" width="7.125" customWidth="1"/>
    <col min="5647" max="5647" width="11.125" bestFit="1" customWidth="1"/>
    <col min="5648" max="5648" width="7.125" customWidth="1"/>
    <col min="5649" max="5649" width="11.125" bestFit="1" customWidth="1"/>
    <col min="5650" max="5650" width="9.25" customWidth="1"/>
    <col min="5651" max="5651" width="7.125" customWidth="1"/>
    <col min="5652" max="5652" width="11.125" customWidth="1"/>
    <col min="5653" max="5653" width="11.125" bestFit="1" customWidth="1"/>
    <col min="5654" max="5654" width="7.125" customWidth="1"/>
    <col min="5655" max="5655" width="11.125" bestFit="1" customWidth="1"/>
    <col min="5656" max="5656" width="11.125" customWidth="1"/>
    <col min="5657" max="5657" width="7.125" customWidth="1"/>
    <col min="5658" max="5659" width="11.125" bestFit="1" customWidth="1"/>
    <col min="5660" max="5660" width="7.125" customWidth="1"/>
    <col min="5661" max="5662" width="11.125" bestFit="1" customWidth="1"/>
    <col min="5663" max="5663" width="9.25" customWidth="1"/>
    <col min="5664" max="5664" width="7.125" customWidth="1"/>
    <col min="5665" max="5667" width="11.125" bestFit="1" customWidth="1"/>
    <col min="5668" max="5668" width="7.125" customWidth="1"/>
    <col min="5669" max="5671" width="11.125" bestFit="1" customWidth="1"/>
    <col min="5672" max="5672" width="7.125" customWidth="1"/>
    <col min="5673" max="5675" width="11.125" bestFit="1" customWidth="1"/>
    <col min="5676" max="5676" width="9.25" bestFit="1" customWidth="1"/>
    <col min="5875" max="5875" width="9.625" bestFit="1" customWidth="1"/>
    <col min="5876" max="5876" width="14.375" bestFit="1" customWidth="1"/>
    <col min="5877" max="5877" width="10.25" bestFit="1" customWidth="1"/>
    <col min="5878" max="5878" width="11" bestFit="1" customWidth="1"/>
    <col min="5879" max="5879" width="14.375" bestFit="1" customWidth="1"/>
    <col min="5880" max="5880" width="10.25" bestFit="1" customWidth="1"/>
    <col min="5881" max="5881" width="11" bestFit="1" customWidth="1"/>
    <col min="5882" max="5882" width="17.125" customWidth="1"/>
    <col min="5885" max="5892" width="16.125" customWidth="1"/>
    <col min="5893" max="5893" width="9.25" customWidth="1"/>
    <col min="5894" max="5894" width="7.125" customWidth="1"/>
    <col min="5895" max="5895" width="11.125" customWidth="1"/>
    <col min="5896" max="5896" width="7.125" customWidth="1"/>
    <col min="5897" max="5897" width="11.125" bestFit="1" customWidth="1"/>
    <col min="5898" max="5898" width="7.125" customWidth="1"/>
    <col min="5899" max="5899" width="11.125" bestFit="1" customWidth="1"/>
    <col min="5900" max="5900" width="7.125" customWidth="1"/>
    <col min="5901" max="5901" width="11.125" customWidth="1"/>
    <col min="5902" max="5902" width="7.125" customWidth="1"/>
    <col min="5903" max="5903" width="11.125" bestFit="1" customWidth="1"/>
    <col min="5904" max="5904" width="7.125" customWidth="1"/>
    <col min="5905" max="5905" width="11.125" bestFit="1" customWidth="1"/>
    <col min="5906" max="5906" width="9.25" customWidth="1"/>
    <col min="5907" max="5907" width="7.125" customWidth="1"/>
    <col min="5908" max="5908" width="11.125" customWidth="1"/>
    <col min="5909" max="5909" width="11.125" bestFit="1" customWidth="1"/>
    <col min="5910" max="5910" width="7.125" customWidth="1"/>
    <col min="5911" max="5911" width="11.125" bestFit="1" customWidth="1"/>
    <col min="5912" max="5912" width="11.125" customWidth="1"/>
    <col min="5913" max="5913" width="7.125" customWidth="1"/>
    <col min="5914" max="5915" width="11.125" bestFit="1" customWidth="1"/>
    <col min="5916" max="5916" width="7.125" customWidth="1"/>
    <col min="5917" max="5918" width="11.125" bestFit="1" customWidth="1"/>
    <col min="5919" max="5919" width="9.25" customWidth="1"/>
    <col min="5920" max="5920" width="7.125" customWidth="1"/>
    <col min="5921" max="5923" width="11.125" bestFit="1" customWidth="1"/>
    <col min="5924" max="5924" width="7.125" customWidth="1"/>
    <col min="5925" max="5927" width="11.125" bestFit="1" customWidth="1"/>
    <col min="5928" max="5928" width="7.125" customWidth="1"/>
    <col min="5929" max="5931" width="11.125" bestFit="1" customWidth="1"/>
    <col min="5932" max="5932" width="9.25" bestFit="1" customWidth="1"/>
    <col min="6131" max="6131" width="9.625" bestFit="1" customWidth="1"/>
    <col min="6132" max="6132" width="14.375" bestFit="1" customWidth="1"/>
    <col min="6133" max="6133" width="10.25" bestFit="1" customWidth="1"/>
    <col min="6134" max="6134" width="11" bestFit="1" customWidth="1"/>
    <col min="6135" max="6135" width="14.375" bestFit="1" customWidth="1"/>
    <col min="6136" max="6136" width="10.25" bestFit="1" customWidth="1"/>
    <col min="6137" max="6137" width="11" bestFit="1" customWidth="1"/>
    <col min="6138" max="6138" width="17.125" customWidth="1"/>
    <col min="6141" max="6148" width="16.125" customWidth="1"/>
    <col min="6149" max="6149" width="9.25" customWidth="1"/>
    <col min="6150" max="6150" width="7.125" customWidth="1"/>
    <col min="6151" max="6151" width="11.125" customWidth="1"/>
    <col min="6152" max="6152" width="7.125" customWidth="1"/>
    <col min="6153" max="6153" width="11.125" bestFit="1" customWidth="1"/>
    <col min="6154" max="6154" width="7.125" customWidth="1"/>
    <col min="6155" max="6155" width="11.125" bestFit="1" customWidth="1"/>
    <col min="6156" max="6156" width="7.125" customWidth="1"/>
    <col min="6157" max="6157" width="11.125" customWidth="1"/>
    <col min="6158" max="6158" width="7.125" customWidth="1"/>
    <col min="6159" max="6159" width="11.125" bestFit="1" customWidth="1"/>
    <col min="6160" max="6160" width="7.125" customWidth="1"/>
    <col min="6161" max="6161" width="11.125" bestFit="1" customWidth="1"/>
    <col min="6162" max="6162" width="9.25" customWidth="1"/>
    <col min="6163" max="6163" width="7.125" customWidth="1"/>
    <col min="6164" max="6164" width="11.125" customWidth="1"/>
    <col min="6165" max="6165" width="11.125" bestFit="1" customWidth="1"/>
    <col min="6166" max="6166" width="7.125" customWidth="1"/>
    <col min="6167" max="6167" width="11.125" bestFit="1" customWidth="1"/>
    <col min="6168" max="6168" width="11.125" customWidth="1"/>
    <col min="6169" max="6169" width="7.125" customWidth="1"/>
    <col min="6170" max="6171" width="11.125" bestFit="1" customWidth="1"/>
    <col min="6172" max="6172" width="7.125" customWidth="1"/>
    <col min="6173" max="6174" width="11.125" bestFit="1" customWidth="1"/>
    <col min="6175" max="6175" width="9.25" customWidth="1"/>
    <col min="6176" max="6176" width="7.125" customWidth="1"/>
    <col min="6177" max="6179" width="11.125" bestFit="1" customWidth="1"/>
    <col min="6180" max="6180" width="7.125" customWidth="1"/>
    <col min="6181" max="6183" width="11.125" bestFit="1" customWidth="1"/>
    <col min="6184" max="6184" width="7.125" customWidth="1"/>
    <col min="6185" max="6187" width="11.125" bestFit="1" customWidth="1"/>
    <col min="6188" max="6188" width="9.25" bestFit="1" customWidth="1"/>
    <col min="6387" max="6387" width="9.625" bestFit="1" customWidth="1"/>
    <col min="6388" max="6388" width="14.375" bestFit="1" customWidth="1"/>
    <col min="6389" max="6389" width="10.25" bestFit="1" customWidth="1"/>
    <col min="6390" max="6390" width="11" bestFit="1" customWidth="1"/>
    <col min="6391" max="6391" width="14.375" bestFit="1" customWidth="1"/>
    <col min="6392" max="6392" width="10.25" bestFit="1" customWidth="1"/>
    <col min="6393" max="6393" width="11" bestFit="1" customWidth="1"/>
    <col min="6394" max="6394" width="17.125" customWidth="1"/>
    <col min="6397" max="6404" width="16.125" customWidth="1"/>
    <col min="6405" max="6405" width="9.25" customWidth="1"/>
    <col min="6406" max="6406" width="7.125" customWidth="1"/>
    <col min="6407" max="6407" width="11.125" customWidth="1"/>
    <col min="6408" max="6408" width="7.125" customWidth="1"/>
    <col min="6409" max="6409" width="11.125" bestFit="1" customWidth="1"/>
    <col min="6410" max="6410" width="7.125" customWidth="1"/>
    <col min="6411" max="6411" width="11.125" bestFit="1" customWidth="1"/>
    <col min="6412" max="6412" width="7.125" customWidth="1"/>
    <col min="6413" max="6413" width="11.125" customWidth="1"/>
    <col min="6414" max="6414" width="7.125" customWidth="1"/>
    <col min="6415" max="6415" width="11.125" bestFit="1" customWidth="1"/>
    <col min="6416" max="6416" width="7.125" customWidth="1"/>
    <col min="6417" max="6417" width="11.125" bestFit="1" customWidth="1"/>
    <col min="6418" max="6418" width="9.25" customWidth="1"/>
    <col min="6419" max="6419" width="7.125" customWidth="1"/>
    <col min="6420" max="6420" width="11.125" customWidth="1"/>
    <col min="6421" max="6421" width="11.125" bestFit="1" customWidth="1"/>
    <col min="6422" max="6422" width="7.125" customWidth="1"/>
    <col min="6423" max="6423" width="11.125" bestFit="1" customWidth="1"/>
    <col min="6424" max="6424" width="11.125" customWidth="1"/>
    <col min="6425" max="6425" width="7.125" customWidth="1"/>
    <col min="6426" max="6427" width="11.125" bestFit="1" customWidth="1"/>
    <col min="6428" max="6428" width="7.125" customWidth="1"/>
    <col min="6429" max="6430" width="11.125" bestFit="1" customWidth="1"/>
    <col min="6431" max="6431" width="9.25" customWidth="1"/>
    <col min="6432" max="6432" width="7.125" customWidth="1"/>
    <col min="6433" max="6435" width="11.125" bestFit="1" customWidth="1"/>
    <col min="6436" max="6436" width="7.125" customWidth="1"/>
    <col min="6437" max="6439" width="11.125" bestFit="1" customWidth="1"/>
    <col min="6440" max="6440" width="7.125" customWidth="1"/>
    <col min="6441" max="6443" width="11.125" bestFit="1" customWidth="1"/>
    <col min="6444" max="6444" width="9.25" bestFit="1" customWidth="1"/>
    <col min="6643" max="6643" width="9.625" bestFit="1" customWidth="1"/>
    <col min="6644" max="6644" width="14.375" bestFit="1" customWidth="1"/>
    <col min="6645" max="6645" width="10.25" bestFit="1" customWidth="1"/>
    <col min="6646" max="6646" width="11" bestFit="1" customWidth="1"/>
    <col min="6647" max="6647" width="14.375" bestFit="1" customWidth="1"/>
    <col min="6648" max="6648" width="10.25" bestFit="1" customWidth="1"/>
    <col min="6649" max="6649" width="11" bestFit="1" customWidth="1"/>
    <col min="6650" max="6650" width="17.125" customWidth="1"/>
    <col min="6653" max="6660" width="16.125" customWidth="1"/>
    <col min="6661" max="6661" width="9.25" customWidth="1"/>
    <col min="6662" max="6662" width="7.125" customWidth="1"/>
    <col min="6663" max="6663" width="11.125" customWidth="1"/>
    <col min="6664" max="6664" width="7.125" customWidth="1"/>
    <col min="6665" max="6665" width="11.125" bestFit="1" customWidth="1"/>
    <col min="6666" max="6666" width="7.125" customWidth="1"/>
    <col min="6667" max="6667" width="11.125" bestFit="1" customWidth="1"/>
    <col min="6668" max="6668" width="7.125" customWidth="1"/>
    <col min="6669" max="6669" width="11.125" customWidth="1"/>
    <col min="6670" max="6670" width="7.125" customWidth="1"/>
    <col min="6671" max="6671" width="11.125" bestFit="1" customWidth="1"/>
    <col min="6672" max="6672" width="7.125" customWidth="1"/>
    <col min="6673" max="6673" width="11.125" bestFit="1" customWidth="1"/>
    <col min="6674" max="6674" width="9.25" customWidth="1"/>
    <col min="6675" max="6675" width="7.125" customWidth="1"/>
    <col min="6676" max="6676" width="11.125" customWidth="1"/>
    <col min="6677" max="6677" width="11.125" bestFit="1" customWidth="1"/>
    <col min="6678" max="6678" width="7.125" customWidth="1"/>
    <col min="6679" max="6679" width="11.125" bestFit="1" customWidth="1"/>
    <col min="6680" max="6680" width="11.125" customWidth="1"/>
    <col min="6681" max="6681" width="7.125" customWidth="1"/>
    <col min="6682" max="6683" width="11.125" bestFit="1" customWidth="1"/>
    <col min="6684" max="6684" width="7.125" customWidth="1"/>
    <col min="6685" max="6686" width="11.125" bestFit="1" customWidth="1"/>
    <col min="6687" max="6687" width="9.25" customWidth="1"/>
    <col min="6688" max="6688" width="7.125" customWidth="1"/>
    <col min="6689" max="6691" width="11.125" bestFit="1" customWidth="1"/>
    <col min="6692" max="6692" width="7.125" customWidth="1"/>
    <col min="6693" max="6695" width="11.125" bestFit="1" customWidth="1"/>
    <col min="6696" max="6696" width="7.125" customWidth="1"/>
    <col min="6697" max="6699" width="11.125" bestFit="1" customWidth="1"/>
    <col min="6700" max="6700" width="9.25" bestFit="1" customWidth="1"/>
    <col min="6899" max="6899" width="9.625" bestFit="1" customWidth="1"/>
    <col min="6900" max="6900" width="14.375" bestFit="1" customWidth="1"/>
    <col min="6901" max="6901" width="10.25" bestFit="1" customWidth="1"/>
    <col min="6902" max="6902" width="11" bestFit="1" customWidth="1"/>
    <col min="6903" max="6903" width="14.375" bestFit="1" customWidth="1"/>
    <col min="6904" max="6904" width="10.25" bestFit="1" customWidth="1"/>
    <col min="6905" max="6905" width="11" bestFit="1" customWidth="1"/>
    <col min="6906" max="6906" width="17.125" customWidth="1"/>
    <col min="6909" max="6916" width="16.125" customWidth="1"/>
    <col min="6917" max="6917" width="9.25" customWidth="1"/>
    <col min="6918" max="6918" width="7.125" customWidth="1"/>
    <col min="6919" max="6919" width="11.125" customWidth="1"/>
    <col min="6920" max="6920" width="7.125" customWidth="1"/>
    <col min="6921" max="6921" width="11.125" bestFit="1" customWidth="1"/>
    <col min="6922" max="6922" width="7.125" customWidth="1"/>
    <col min="6923" max="6923" width="11.125" bestFit="1" customWidth="1"/>
    <col min="6924" max="6924" width="7.125" customWidth="1"/>
    <col min="6925" max="6925" width="11.125" customWidth="1"/>
    <col min="6926" max="6926" width="7.125" customWidth="1"/>
    <col min="6927" max="6927" width="11.125" bestFit="1" customWidth="1"/>
    <col min="6928" max="6928" width="7.125" customWidth="1"/>
    <col min="6929" max="6929" width="11.125" bestFit="1" customWidth="1"/>
    <col min="6930" max="6930" width="9.25" customWidth="1"/>
    <col min="6931" max="6931" width="7.125" customWidth="1"/>
    <col min="6932" max="6932" width="11.125" customWidth="1"/>
    <col min="6933" max="6933" width="11.125" bestFit="1" customWidth="1"/>
    <col min="6934" max="6934" width="7.125" customWidth="1"/>
    <col min="6935" max="6935" width="11.125" bestFit="1" customWidth="1"/>
    <col min="6936" max="6936" width="11.125" customWidth="1"/>
    <col min="6937" max="6937" width="7.125" customWidth="1"/>
    <col min="6938" max="6939" width="11.125" bestFit="1" customWidth="1"/>
    <col min="6940" max="6940" width="7.125" customWidth="1"/>
    <col min="6941" max="6942" width="11.125" bestFit="1" customWidth="1"/>
    <col min="6943" max="6943" width="9.25" customWidth="1"/>
    <col min="6944" max="6944" width="7.125" customWidth="1"/>
    <col min="6945" max="6947" width="11.125" bestFit="1" customWidth="1"/>
    <col min="6948" max="6948" width="7.125" customWidth="1"/>
    <col min="6949" max="6951" width="11.125" bestFit="1" customWidth="1"/>
    <col min="6952" max="6952" width="7.125" customWidth="1"/>
    <col min="6953" max="6955" width="11.125" bestFit="1" customWidth="1"/>
    <col min="6956" max="6956" width="9.25" bestFit="1" customWidth="1"/>
    <col min="7155" max="7155" width="9.625" bestFit="1" customWidth="1"/>
    <col min="7156" max="7156" width="14.375" bestFit="1" customWidth="1"/>
    <col min="7157" max="7157" width="10.25" bestFit="1" customWidth="1"/>
    <col min="7158" max="7158" width="11" bestFit="1" customWidth="1"/>
    <col min="7159" max="7159" width="14.375" bestFit="1" customWidth="1"/>
    <col min="7160" max="7160" width="10.25" bestFit="1" customWidth="1"/>
    <col min="7161" max="7161" width="11" bestFit="1" customWidth="1"/>
    <col min="7162" max="7162" width="17.125" customWidth="1"/>
    <col min="7165" max="7172" width="16.125" customWidth="1"/>
    <col min="7173" max="7173" width="9.25" customWidth="1"/>
    <col min="7174" max="7174" width="7.125" customWidth="1"/>
    <col min="7175" max="7175" width="11.125" customWidth="1"/>
    <col min="7176" max="7176" width="7.125" customWidth="1"/>
    <col min="7177" max="7177" width="11.125" bestFit="1" customWidth="1"/>
    <col min="7178" max="7178" width="7.125" customWidth="1"/>
    <col min="7179" max="7179" width="11.125" bestFit="1" customWidth="1"/>
    <col min="7180" max="7180" width="7.125" customWidth="1"/>
    <col min="7181" max="7181" width="11.125" customWidth="1"/>
    <col min="7182" max="7182" width="7.125" customWidth="1"/>
    <col min="7183" max="7183" width="11.125" bestFit="1" customWidth="1"/>
    <col min="7184" max="7184" width="7.125" customWidth="1"/>
    <col min="7185" max="7185" width="11.125" bestFit="1" customWidth="1"/>
    <col min="7186" max="7186" width="9.25" customWidth="1"/>
    <col min="7187" max="7187" width="7.125" customWidth="1"/>
    <col min="7188" max="7188" width="11.125" customWidth="1"/>
    <col min="7189" max="7189" width="11.125" bestFit="1" customWidth="1"/>
    <col min="7190" max="7190" width="7.125" customWidth="1"/>
    <col min="7191" max="7191" width="11.125" bestFit="1" customWidth="1"/>
    <col min="7192" max="7192" width="11.125" customWidth="1"/>
    <col min="7193" max="7193" width="7.125" customWidth="1"/>
    <col min="7194" max="7195" width="11.125" bestFit="1" customWidth="1"/>
    <col min="7196" max="7196" width="7.125" customWidth="1"/>
    <col min="7197" max="7198" width="11.125" bestFit="1" customWidth="1"/>
    <col min="7199" max="7199" width="9.25" customWidth="1"/>
    <col min="7200" max="7200" width="7.125" customWidth="1"/>
    <col min="7201" max="7203" width="11.125" bestFit="1" customWidth="1"/>
    <col min="7204" max="7204" width="7.125" customWidth="1"/>
    <col min="7205" max="7207" width="11.125" bestFit="1" customWidth="1"/>
    <col min="7208" max="7208" width="7.125" customWidth="1"/>
    <col min="7209" max="7211" width="11.125" bestFit="1" customWidth="1"/>
    <col min="7212" max="7212" width="9.25" bestFit="1" customWidth="1"/>
    <col min="7411" max="7411" width="9.625" bestFit="1" customWidth="1"/>
    <col min="7412" max="7412" width="14.375" bestFit="1" customWidth="1"/>
    <col min="7413" max="7413" width="10.25" bestFit="1" customWidth="1"/>
    <col min="7414" max="7414" width="11" bestFit="1" customWidth="1"/>
    <col min="7415" max="7415" width="14.375" bestFit="1" customWidth="1"/>
    <col min="7416" max="7416" width="10.25" bestFit="1" customWidth="1"/>
    <col min="7417" max="7417" width="11" bestFit="1" customWidth="1"/>
    <col min="7418" max="7418" width="17.125" customWidth="1"/>
    <col min="7421" max="7428" width="16.125" customWidth="1"/>
    <col min="7429" max="7429" width="9.25" customWidth="1"/>
    <col min="7430" max="7430" width="7.125" customWidth="1"/>
    <col min="7431" max="7431" width="11.125" customWidth="1"/>
    <col min="7432" max="7432" width="7.125" customWidth="1"/>
    <col min="7433" max="7433" width="11.125" bestFit="1" customWidth="1"/>
    <col min="7434" max="7434" width="7.125" customWidth="1"/>
    <col min="7435" max="7435" width="11.125" bestFit="1" customWidth="1"/>
    <col min="7436" max="7436" width="7.125" customWidth="1"/>
    <col min="7437" max="7437" width="11.125" customWidth="1"/>
    <col min="7438" max="7438" width="7.125" customWidth="1"/>
    <col min="7439" max="7439" width="11.125" bestFit="1" customWidth="1"/>
    <col min="7440" max="7440" width="7.125" customWidth="1"/>
    <col min="7441" max="7441" width="11.125" bestFit="1" customWidth="1"/>
    <col min="7442" max="7442" width="9.25" customWidth="1"/>
    <col min="7443" max="7443" width="7.125" customWidth="1"/>
    <col min="7444" max="7444" width="11.125" customWidth="1"/>
    <col min="7445" max="7445" width="11.125" bestFit="1" customWidth="1"/>
    <col min="7446" max="7446" width="7.125" customWidth="1"/>
    <col min="7447" max="7447" width="11.125" bestFit="1" customWidth="1"/>
    <col min="7448" max="7448" width="11.125" customWidth="1"/>
    <col min="7449" max="7449" width="7.125" customWidth="1"/>
    <col min="7450" max="7451" width="11.125" bestFit="1" customWidth="1"/>
    <col min="7452" max="7452" width="7.125" customWidth="1"/>
    <col min="7453" max="7454" width="11.125" bestFit="1" customWidth="1"/>
    <col min="7455" max="7455" width="9.25" customWidth="1"/>
    <col min="7456" max="7456" width="7.125" customWidth="1"/>
    <col min="7457" max="7459" width="11.125" bestFit="1" customWidth="1"/>
    <col min="7460" max="7460" width="7.125" customWidth="1"/>
    <col min="7461" max="7463" width="11.125" bestFit="1" customWidth="1"/>
    <col min="7464" max="7464" width="7.125" customWidth="1"/>
    <col min="7465" max="7467" width="11.125" bestFit="1" customWidth="1"/>
    <col min="7468" max="7468" width="9.25" bestFit="1" customWidth="1"/>
    <col min="7667" max="7667" width="9.625" bestFit="1" customWidth="1"/>
    <col min="7668" max="7668" width="14.375" bestFit="1" customWidth="1"/>
    <col min="7669" max="7669" width="10.25" bestFit="1" customWidth="1"/>
    <col min="7670" max="7670" width="11" bestFit="1" customWidth="1"/>
    <col min="7671" max="7671" width="14.375" bestFit="1" customWidth="1"/>
    <col min="7672" max="7672" width="10.25" bestFit="1" customWidth="1"/>
    <col min="7673" max="7673" width="11" bestFit="1" customWidth="1"/>
    <col min="7674" max="7674" width="17.125" customWidth="1"/>
    <col min="7677" max="7684" width="16.125" customWidth="1"/>
    <col min="7685" max="7685" width="9.25" customWidth="1"/>
    <col min="7686" max="7686" width="7.125" customWidth="1"/>
    <col min="7687" max="7687" width="11.125" customWidth="1"/>
    <col min="7688" max="7688" width="7.125" customWidth="1"/>
    <col min="7689" max="7689" width="11.125" bestFit="1" customWidth="1"/>
    <col min="7690" max="7690" width="7.125" customWidth="1"/>
    <col min="7691" max="7691" width="11.125" bestFit="1" customWidth="1"/>
    <col min="7692" max="7692" width="7.125" customWidth="1"/>
    <col min="7693" max="7693" width="11.125" customWidth="1"/>
    <col min="7694" max="7694" width="7.125" customWidth="1"/>
    <col min="7695" max="7695" width="11.125" bestFit="1" customWidth="1"/>
    <col min="7696" max="7696" width="7.125" customWidth="1"/>
    <col min="7697" max="7697" width="11.125" bestFit="1" customWidth="1"/>
    <col min="7698" max="7698" width="9.25" customWidth="1"/>
    <col min="7699" max="7699" width="7.125" customWidth="1"/>
    <col min="7700" max="7700" width="11.125" customWidth="1"/>
    <col min="7701" max="7701" width="11.125" bestFit="1" customWidth="1"/>
    <col min="7702" max="7702" width="7.125" customWidth="1"/>
    <col min="7703" max="7703" width="11.125" bestFit="1" customWidth="1"/>
    <col min="7704" max="7704" width="11.125" customWidth="1"/>
    <col min="7705" max="7705" width="7.125" customWidth="1"/>
    <col min="7706" max="7707" width="11.125" bestFit="1" customWidth="1"/>
    <col min="7708" max="7708" width="7.125" customWidth="1"/>
    <col min="7709" max="7710" width="11.125" bestFit="1" customWidth="1"/>
    <col min="7711" max="7711" width="9.25" customWidth="1"/>
    <col min="7712" max="7712" width="7.125" customWidth="1"/>
    <col min="7713" max="7715" width="11.125" bestFit="1" customWidth="1"/>
    <col min="7716" max="7716" width="7.125" customWidth="1"/>
    <col min="7717" max="7719" width="11.125" bestFit="1" customWidth="1"/>
    <col min="7720" max="7720" width="7.125" customWidth="1"/>
    <col min="7721" max="7723" width="11.125" bestFit="1" customWidth="1"/>
    <col min="7724" max="7724" width="9.25" bestFit="1" customWidth="1"/>
    <col min="7923" max="7923" width="9.625" bestFit="1" customWidth="1"/>
    <col min="7924" max="7924" width="14.375" bestFit="1" customWidth="1"/>
    <col min="7925" max="7925" width="10.25" bestFit="1" customWidth="1"/>
    <col min="7926" max="7926" width="11" bestFit="1" customWidth="1"/>
    <col min="7927" max="7927" width="14.375" bestFit="1" customWidth="1"/>
    <col min="7928" max="7928" width="10.25" bestFit="1" customWidth="1"/>
    <col min="7929" max="7929" width="11" bestFit="1" customWidth="1"/>
    <col min="7930" max="7930" width="17.125" customWidth="1"/>
    <col min="7933" max="7940" width="16.125" customWidth="1"/>
    <col min="7941" max="7941" width="9.25" customWidth="1"/>
    <col min="7942" max="7942" width="7.125" customWidth="1"/>
    <col min="7943" max="7943" width="11.125" customWidth="1"/>
    <col min="7944" max="7944" width="7.125" customWidth="1"/>
    <col min="7945" max="7945" width="11.125" bestFit="1" customWidth="1"/>
    <col min="7946" max="7946" width="7.125" customWidth="1"/>
    <col min="7947" max="7947" width="11.125" bestFit="1" customWidth="1"/>
    <col min="7948" max="7948" width="7.125" customWidth="1"/>
    <col min="7949" max="7949" width="11.125" customWidth="1"/>
    <col min="7950" max="7950" width="7.125" customWidth="1"/>
    <col min="7951" max="7951" width="11.125" bestFit="1" customWidth="1"/>
    <col min="7952" max="7952" width="7.125" customWidth="1"/>
    <col min="7953" max="7953" width="11.125" bestFit="1" customWidth="1"/>
    <col min="7954" max="7954" width="9.25" customWidth="1"/>
    <col min="7955" max="7955" width="7.125" customWidth="1"/>
    <col min="7956" max="7956" width="11.125" customWidth="1"/>
    <col min="7957" max="7957" width="11.125" bestFit="1" customWidth="1"/>
    <col min="7958" max="7958" width="7.125" customWidth="1"/>
    <col min="7959" max="7959" width="11.125" bestFit="1" customWidth="1"/>
    <col min="7960" max="7960" width="11.125" customWidth="1"/>
    <col min="7961" max="7961" width="7.125" customWidth="1"/>
    <col min="7962" max="7963" width="11.125" bestFit="1" customWidth="1"/>
    <col min="7964" max="7964" width="7.125" customWidth="1"/>
    <col min="7965" max="7966" width="11.125" bestFit="1" customWidth="1"/>
    <col min="7967" max="7967" width="9.25" customWidth="1"/>
    <col min="7968" max="7968" width="7.125" customWidth="1"/>
    <col min="7969" max="7971" width="11.125" bestFit="1" customWidth="1"/>
    <col min="7972" max="7972" width="7.125" customWidth="1"/>
    <col min="7973" max="7975" width="11.125" bestFit="1" customWidth="1"/>
    <col min="7976" max="7976" width="7.125" customWidth="1"/>
    <col min="7977" max="7979" width="11.125" bestFit="1" customWidth="1"/>
    <col min="7980" max="7980" width="9.25" bestFit="1" customWidth="1"/>
    <col min="8179" max="8179" width="9.625" bestFit="1" customWidth="1"/>
    <col min="8180" max="8180" width="14.375" bestFit="1" customWidth="1"/>
    <col min="8181" max="8181" width="10.25" bestFit="1" customWidth="1"/>
    <col min="8182" max="8182" width="11" bestFit="1" customWidth="1"/>
    <col min="8183" max="8183" width="14.375" bestFit="1" customWidth="1"/>
    <col min="8184" max="8184" width="10.25" bestFit="1" customWidth="1"/>
    <col min="8185" max="8185" width="11" bestFit="1" customWidth="1"/>
    <col min="8186" max="8186" width="17.125" customWidth="1"/>
    <col min="8189" max="8196" width="16.125" customWidth="1"/>
    <col min="8197" max="8197" width="9.25" customWidth="1"/>
    <col min="8198" max="8198" width="7.125" customWidth="1"/>
    <col min="8199" max="8199" width="11.125" customWidth="1"/>
    <col min="8200" max="8200" width="7.125" customWidth="1"/>
    <col min="8201" max="8201" width="11.125" bestFit="1" customWidth="1"/>
    <col min="8202" max="8202" width="7.125" customWidth="1"/>
    <col min="8203" max="8203" width="11.125" bestFit="1" customWidth="1"/>
    <col min="8204" max="8204" width="7.125" customWidth="1"/>
    <col min="8205" max="8205" width="11.125" customWidth="1"/>
    <col min="8206" max="8206" width="7.125" customWidth="1"/>
    <col min="8207" max="8207" width="11.125" bestFit="1" customWidth="1"/>
    <col min="8208" max="8208" width="7.125" customWidth="1"/>
    <col min="8209" max="8209" width="11.125" bestFit="1" customWidth="1"/>
    <col min="8210" max="8210" width="9.25" customWidth="1"/>
    <col min="8211" max="8211" width="7.125" customWidth="1"/>
    <col min="8212" max="8212" width="11.125" customWidth="1"/>
    <col min="8213" max="8213" width="11.125" bestFit="1" customWidth="1"/>
    <col min="8214" max="8214" width="7.125" customWidth="1"/>
    <col min="8215" max="8215" width="11.125" bestFit="1" customWidth="1"/>
    <col min="8216" max="8216" width="11.125" customWidth="1"/>
    <col min="8217" max="8217" width="7.125" customWidth="1"/>
    <col min="8218" max="8219" width="11.125" bestFit="1" customWidth="1"/>
    <col min="8220" max="8220" width="7.125" customWidth="1"/>
    <col min="8221" max="8222" width="11.125" bestFit="1" customWidth="1"/>
    <col min="8223" max="8223" width="9.25" customWidth="1"/>
    <col min="8224" max="8224" width="7.125" customWidth="1"/>
    <col min="8225" max="8227" width="11.125" bestFit="1" customWidth="1"/>
    <col min="8228" max="8228" width="7.125" customWidth="1"/>
    <col min="8229" max="8231" width="11.125" bestFit="1" customWidth="1"/>
    <col min="8232" max="8232" width="7.125" customWidth="1"/>
    <col min="8233" max="8235" width="11.125" bestFit="1" customWidth="1"/>
    <col min="8236" max="8236" width="9.25" bestFit="1" customWidth="1"/>
    <col min="8435" max="8435" width="9.625" bestFit="1" customWidth="1"/>
    <col min="8436" max="8436" width="14.375" bestFit="1" customWidth="1"/>
    <col min="8437" max="8437" width="10.25" bestFit="1" customWidth="1"/>
    <col min="8438" max="8438" width="11" bestFit="1" customWidth="1"/>
    <col min="8439" max="8439" width="14.375" bestFit="1" customWidth="1"/>
    <col min="8440" max="8440" width="10.25" bestFit="1" customWidth="1"/>
    <col min="8441" max="8441" width="11" bestFit="1" customWidth="1"/>
    <col min="8442" max="8442" width="17.125" customWidth="1"/>
    <col min="8445" max="8452" width="16.125" customWidth="1"/>
    <col min="8453" max="8453" width="9.25" customWidth="1"/>
    <col min="8454" max="8454" width="7.125" customWidth="1"/>
    <col min="8455" max="8455" width="11.125" customWidth="1"/>
    <col min="8456" max="8456" width="7.125" customWidth="1"/>
    <col min="8457" max="8457" width="11.125" bestFit="1" customWidth="1"/>
    <col min="8458" max="8458" width="7.125" customWidth="1"/>
    <col min="8459" max="8459" width="11.125" bestFit="1" customWidth="1"/>
    <col min="8460" max="8460" width="7.125" customWidth="1"/>
    <col min="8461" max="8461" width="11.125" customWidth="1"/>
    <col min="8462" max="8462" width="7.125" customWidth="1"/>
    <col min="8463" max="8463" width="11.125" bestFit="1" customWidth="1"/>
    <col min="8464" max="8464" width="7.125" customWidth="1"/>
    <col min="8465" max="8465" width="11.125" bestFit="1" customWidth="1"/>
    <col min="8466" max="8466" width="9.25" customWidth="1"/>
    <col min="8467" max="8467" width="7.125" customWidth="1"/>
    <col min="8468" max="8468" width="11.125" customWidth="1"/>
    <col min="8469" max="8469" width="11.125" bestFit="1" customWidth="1"/>
    <col min="8470" max="8470" width="7.125" customWidth="1"/>
    <col min="8471" max="8471" width="11.125" bestFit="1" customWidth="1"/>
    <col min="8472" max="8472" width="11.125" customWidth="1"/>
    <col min="8473" max="8473" width="7.125" customWidth="1"/>
    <col min="8474" max="8475" width="11.125" bestFit="1" customWidth="1"/>
    <col min="8476" max="8476" width="7.125" customWidth="1"/>
    <col min="8477" max="8478" width="11.125" bestFit="1" customWidth="1"/>
    <col min="8479" max="8479" width="9.25" customWidth="1"/>
    <col min="8480" max="8480" width="7.125" customWidth="1"/>
    <col min="8481" max="8483" width="11.125" bestFit="1" customWidth="1"/>
    <col min="8484" max="8484" width="7.125" customWidth="1"/>
    <col min="8485" max="8487" width="11.125" bestFit="1" customWidth="1"/>
    <col min="8488" max="8488" width="7.125" customWidth="1"/>
    <col min="8489" max="8491" width="11.125" bestFit="1" customWidth="1"/>
    <col min="8492" max="8492" width="9.25" bestFit="1" customWidth="1"/>
    <col min="8691" max="8691" width="9.625" bestFit="1" customWidth="1"/>
    <col min="8692" max="8692" width="14.375" bestFit="1" customWidth="1"/>
    <col min="8693" max="8693" width="10.25" bestFit="1" customWidth="1"/>
    <col min="8694" max="8694" width="11" bestFit="1" customWidth="1"/>
    <col min="8695" max="8695" width="14.375" bestFit="1" customWidth="1"/>
    <col min="8696" max="8696" width="10.25" bestFit="1" customWidth="1"/>
    <col min="8697" max="8697" width="11" bestFit="1" customWidth="1"/>
    <col min="8698" max="8698" width="17.125" customWidth="1"/>
    <col min="8701" max="8708" width="16.125" customWidth="1"/>
    <col min="8709" max="8709" width="9.25" customWidth="1"/>
    <col min="8710" max="8710" width="7.125" customWidth="1"/>
    <col min="8711" max="8711" width="11.125" customWidth="1"/>
    <col min="8712" max="8712" width="7.125" customWidth="1"/>
    <col min="8713" max="8713" width="11.125" bestFit="1" customWidth="1"/>
    <col min="8714" max="8714" width="7.125" customWidth="1"/>
    <col min="8715" max="8715" width="11.125" bestFit="1" customWidth="1"/>
    <col min="8716" max="8716" width="7.125" customWidth="1"/>
    <col min="8717" max="8717" width="11.125" customWidth="1"/>
    <col min="8718" max="8718" width="7.125" customWidth="1"/>
    <col min="8719" max="8719" width="11.125" bestFit="1" customWidth="1"/>
    <col min="8720" max="8720" width="7.125" customWidth="1"/>
    <col min="8721" max="8721" width="11.125" bestFit="1" customWidth="1"/>
    <col min="8722" max="8722" width="9.25" customWidth="1"/>
    <col min="8723" max="8723" width="7.125" customWidth="1"/>
    <col min="8724" max="8724" width="11.125" customWidth="1"/>
    <col min="8725" max="8725" width="11.125" bestFit="1" customWidth="1"/>
    <col min="8726" max="8726" width="7.125" customWidth="1"/>
    <col min="8727" max="8727" width="11.125" bestFit="1" customWidth="1"/>
    <col min="8728" max="8728" width="11.125" customWidth="1"/>
    <col min="8729" max="8729" width="7.125" customWidth="1"/>
    <col min="8730" max="8731" width="11.125" bestFit="1" customWidth="1"/>
    <col min="8732" max="8732" width="7.125" customWidth="1"/>
    <col min="8733" max="8734" width="11.125" bestFit="1" customWidth="1"/>
    <col min="8735" max="8735" width="9.25" customWidth="1"/>
    <col min="8736" max="8736" width="7.125" customWidth="1"/>
    <col min="8737" max="8739" width="11.125" bestFit="1" customWidth="1"/>
    <col min="8740" max="8740" width="7.125" customWidth="1"/>
    <col min="8741" max="8743" width="11.125" bestFit="1" customWidth="1"/>
    <col min="8744" max="8744" width="7.125" customWidth="1"/>
    <col min="8745" max="8747" width="11.125" bestFit="1" customWidth="1"/>
    <col min="8748" max="8748" width="9.25" bestFit="1" customWidth="1"/>
    <col min="8947" max="8947" width="9.625" bestFit="1" customWidth="1"/>
    <col min="8948" max="8948" width="14.375" bestFit="1" customWidth="1"/>
    <col min="8949" max="8949" width="10.25" bestFit="1" customWidth="1"/>
    <col min="8950" max="8950" width="11" bestFit="1" customWidth="1"/>
    <col min="8951" max="8951" width="14.375" bestFit="1" customWidth="1"/>
    <col min="8952" max="8952" width="10.25" bestFit="1" customWidth="1"/>
    <col min="8953" max="8953" width="11" bestFit="1" customWidth="1"/>
    <col min="8954" max="8954" width="17.125" customWidth="1"/>
    <col min="8957" max="8964" width="16.125" customWidth="1"/>
    <col min="8965" max="8965" width="9.25" customWidth="1"/>
    <col min="8966" max="8966" width="7.125" customWidth="1"/>
    <col min="8967" max="8967" width="11.125" customWidth="1"/>
    <col min="8968" max="8968" width="7.125" customWidth="1"/>
    <col min="8969" max="8969" width="11.125" bestFit="1" customWidth="1"/>
    <col min="8970" max="8970" width="7.125" customWidth="1"/>
    <col min="8971" max="8971" width="11.125" bestFit="1" customWidth="1"/>
    <col min="8972" max="8972" width="7.125" customWidth="1"/>
    <col min="8973" max="8973" width="11.125" customWidth="1"/>
    <col min="8974" max="8974" width="7.125" customWidth="1"/>
    <col min="8975" max="8975" width="11.125" bestFit="1" customWidth="1"/>
    <col min="8976" max="8976" width="7.125" customWidth="1"/>
    <col min="8977" max="8977" width="11.125" bestFit="1" customWidth="1"/>
    <col min="8978" max="8978" width="9.25" customWidth="1"/>
    <col min="8979" max="8979" width="7.125" customWidth="1"/>
    <col min="8980" max="8980" width="11.125" customWidth="1"/>
    <col min="8981" max="8981" width="11.125" bestFit="1" customWidth="1"/>
    <col min="8982" max="8982" width="7.125" customWidth="1"/>
    <col min="8983" max="8983" width="11.125" bestFit="1" customWidth="1"/>
    <col min="8984" max="8984" width="11.125" customWidth="1"/>
    <col min="8985" max="8985" width="7.125" customWidth="1"/>
    <col min="8986" max="8987" width="11.125" bestFit="1" customWidth="1"/>
    <col min="8988" max="8988" width="7.125" customWidth="1"/>
    <col min="8989" max="8990" width="11.125" bestFit="1" customWidth="1"/>
    <col min="8991" max="8991" width="9.25" customWidth="1"/>
    <col min="8992" max="8992" width="7.125" customWidth="1"/>
    <col min="8993" max="8995" width="11.125" bestFit="1" customWidth="1"/>
    <col min="8996" max="8996" width="7.125" customWidth="1"/>
    <col min="8997" max="8999" width="11.125" bestFit="1" customWidth="1"/>
    <col min="9000" max="9000" width="7.125" customWidth="1"/>
    <col min="9001" max="9003" width="11.125" bestFit="1" customWidth="1"/>
    <col min="9004" max="9004" width="9.25" bestFit="1" customWidth="1"/>
    <col min="9203" max="9203" width="9.625" bestFit="1" customWidth="1"/>
    <col min="9204" max="9204" width="14.375" bestFit="1" customWidth="1"/>
    <col min="9205" max="9205" width="10.25" bestFit="1" customWidth="1"/>
    <col min="9206" max="9206" width="11" bestFit="1" customWidth="1"/>
    <col min="9207" max="9207" width="14.375" bestFit="1" customWidth="1"/>
    <col min="9208" max="9208" width="10.25" bestFit="1" customWidth="1"/>
    <col min="9209" max="9209" width="11" bestFit="1" customWidth="1"/>
    <col min="9210" max="9210" width="17.125" customWidth="1"/>
    <col min="9213" max="9220" width="16.125" customWidth="1"/>
    <col min="9221" max="9221" width="9.25" customWidth="1"/>
    <col min="9222" max="9222" width="7.125" customWidth="1"/>
    <col min="9223" max="9223" width="11.125" customWidth="1"/>
    <col min="9224" max="9224" width="7.125" customWidth="1"/>
    <col min="9225" max="9225" width="11.125" bestFit="1" customWidth="1"/>
    <col min="9226" max="9226" width="7.125" customWidth="1"/>
    <col min="9227" max="9227" width="11.125" bestFit="1" customWidth="1"/>
    <col min="9228" max="9228" width="7.125" customWidth="1"/>
    <col min="9229" max="9229" width="11.125" customWidth="1"/>
    <col min="9230" max="9230" width="7.125" customWidth="1"/>
    <col min="9231" max="9231" width="11.125" bestFit="1" customWidth="1"/>
    <col min="9232" max="9232" width="7.125" customWidth="1"/>
    <col min="9233" max="9233" width="11.125" bestFit="1" customWidth="1"/>
    <col min="9234" max="9234" width="9.25" customWidth="1"/>
    <col min="9235" max="9235" width="7.125" customWidth="1"/>
    <col min="9236" max="9236" width="11.125" customWidth="1"/>
    <col min="9237" max="9237" width="11.125" bestFit="1" customWidth="1"/>
    <col min="9238" max="9238" width="7.125" customWidth="1"/>
    <col min="9239" max="9239" width="11.125" bestFit="1" customWidth="1"/>
    <col min="9240" max="9240" width="11.125" customWidth="1"/>
    <col min="9241" max="9241" width="7.125" customWidth="1"/>
    <col min="9242" max="9243" width="11.125" bestFit="1" customWidth="1"/>
    <col min="9244" max="9244" width="7.125" customWidth="1"/>
    <col min="9245" max="9246" width="11.125" bestFit="1" customWidth="1"/>
    <col min="9247" max="9247" width="9.25" customWidth="1"/>
    <col min="9248" max="9248" width="7.125" customWidth="1"/>
    <col min="9249" max="9251" width="11.125" bestFit="1" customWidth="1"/>
    <col min="9252" max="9252" width="7.125" customWidth="1"/>
    <col min="9253" max="9255" width="11.125" bestFit="1" customWidth="1"/>
    <col min="9256" max="9256" width="7.125" customWidth="1"/>
    <col min="9257" max="9259" width="11.125" bestFit="1" customWidth="1"/>
    <col min="9260" max="9260" width="9.25" bestFit="1" customWidth="1"/>
    <col min="9459" max="9459" width="9.625" bestFit="1" customWidth="1"/>
    <col min="9460" max="9460" width="14.375" bestFit="1" customWidth="1"/>
    <col min="9461" max="9461" width="10.25" bestFit="1" customWidth="1"/>
    <col min="9462" max="9462" width="11" bestFit="1" customWidth="1"/>
    <col min="9463" max="9463" width="14.375" bestFit="1" customWidth="1"/>
    <col min="9464" max="9464" width="10.25" bestFit="1" customWidth="1"/>
    <col min="9465" max="9465" width="11" bestFit="1" customWidth="1"/>
    <col min="9466" max="9466" width="17.125" customWidth="1"/>
    <col min="9469" max="9476" width="16.125" customWidth="1"/>
    <col min="9477" max="9477" width="9.25" customWidth="1"/>
    <col min="9478" max="9478" width="7.125" customWidth="1"/>
    <col min="9479" max="9479" width="11.125" customWidth="1"/>
    <col min="9480" max="9480" width="7.125" customWidth="1"/>
    <col min="9481" max="9481" width="11.125" bestFit="1" customWidth="1"/>
    <col min="9482" max="9482" width="7.125" customWidth="1"/>
    <col min="9483" max="9483" width="11.125" bestFit="1" customWidth="1"/>
    <col min="9484" max="9484" width="7.125" customWidth="1"/>
    <col min="9485" max="9485" width="11.125" customWidth="1"/>
    <col min="9486" max="9486" width="7.125" customWidth="1"/>
    <col min="9487" max="9487" width="11.125" bestFit="1" customWidth="1"/>
    <col min="9488" max="9488" width="7.125" customWidth="1"/>
    <col min="9489" max="9489" width="11.125" bestFit="1" customWidth="1"/>
    <col min="9490" max="9490" width="9.25" customWidth="1"/>
    <col min="9491" max="9491" width="7.125" customWidth="1"/>
    <col min="9492" max="9492" width="11.125" customWidth="1"/>
    <col min="9493" max="9493" width="11.125" bestFit="1" customWidth="1"/>
    <col min="9494" max="9494" width="7.125" customWidth="1"/>
    <col min="9495" max="9495" width="11.125" bestFit="1" customWidth="1"/>
    <col min="9496" max="9496" width="11.125" customWidth="1"/>
    <col min="9497" max="9497" width="7.125" customWidth="1"/>
    <col min="9498" max="9499" width="11.125" bestFit="1" customWidth="1"/>
    <col min="9500" max="9500" width="7.125" customWidth="1"/>
    <col min="9501" max="9502" width="11.125" bestFit="1" customWidth="1"/>
    <col min="9503" max="9503" width="9.25" customWidth="1"/>
    <col min="9504" max="9504" width="7.125" customWidth="1"/>
    <col min="9505" max="9507" width="11.125" bestFit="1" customWidth="1"/>
    <col min="9508" max="9508" width="7.125" customWidth="1"/>
    <col min="9509" max="9511" width="11.125" bestFit="1" customWidth="1"/>
    <col min="9512" max="9512" width="7.125" customWidth="1"/>
    <col min="9513" max="9515" width="11.125" bestFit="1" customWidth="1"/>
    <col min="9516" max="9516" width="9.25" bestFit="1" customWidth="1"/>
    <col min="9715" max="9715" width="9.625" bestFit="1" customWidth="1"/>
    <col min="9716" max="9716" width="14.375" bestFit="1" customWidth="1"/>
    <col min="9717" max="9717" width="10.25" bestFit="1" customWidth="1"/>
    <col min="9718" max="9718" width="11" bestFit="1" customWidth="1"/>
    <col min="9719" max="9719" width="14.375" bestFit="1" customWidth="1"/>
    <col min="9720" max="9720" width="10.25" bestFit="1" customWidth="1"/>
    <col min="9721" max="9721" width="11" bestFit="1" customWidth="1"/>
    <col min="9722" max="9722" width="17.125" customWidth="1"/>
    <col min="9725" max="9732" width="16.125" customWidth="1"/>
    <col min="9733" max="9733" width="9.25" customWidth="1"/>
    <col min="9734" max="9734" width="7.125" customWidth="1"/>
    <col min="9735" max="9735" width="11.125" customWidth="1"/>
    <col min="9736" max="9736" width="7.125" customWidth="1"/>
    <col min="9737" max="9737" width="11.125" bestFit="1" customWidth="1"/>
    <col min="9738" max="9738" width="7.125" customWidth="1"/>
    <col min="9739" max="9739" width="11.125" bestFit="1" customWidth="1"/>
    <col min="9740" max="9740" width="7.125" customWidth="1"/>
    <col min="9741" max="9741" width="11.125" customWidth="1"/>
    <col min="9742" max="9742" width="7.125" customWidth="1"/>
    <col min="9743" max="9743" width="11.125" bestFit="1" customWidth="1"/>
    <col min="9744" max="9744" width="7.125" customWidth="1"/>
    <col min="9745" max="9745" width="11.125" bestFit="1" customWidth="1"/>
    <col min="9746" max="9746" width="9.25" customWidth="1"/>
    <col min="9747" max="9747" width="7.125" customWidth="1"/>
    <col min="9748" max="9748" width="11.125" customWidth="1"/>
    <col min="9749" max="9749" width="11.125" bestFit="1" customWidth="1"/>
    <col min="9750" max="9750" width="7.125" customWidth="1"/>
    <col min="9751" max="9751" width="11.125" bestFit="1" customWidth="1"/>
    <col min="9752" max="9752" width="11.125" customWidth="1"/>
    <col min="9753" max="9753" width="7.125" customWidth="1"/>
    <col min="9754" max="9755" width="11.125" bestFit="1" customWidth="1"/>
    <col min="9756" max="9756" width="7.125" customWidth="1"/>
    <col min="9757" max="9758" width="11.125" bestFit="1" customWidth="1"/>
    <col min="9759" max="9759" width="9.25" customWidth="1"/>
    <col min="9760" max="9760" width="7.125" customWidth="1"/>
    <col min="9761" max="9763" width="11.125" bestFit="1" customWidth="1"/>
    <col min="9764" max="9764" width="7.125" customWidth="1"/>
    <col min="9765" max="9767" width="11.125" bestFit="1" customWidth="1"/>
    <col min="9768" max="9768" width="7.125" customWidth="1"/>
    <col min="9769" max="9771" width="11.125" bestFit="1" customWidth="1"/>
    <col min="9772" max="9772" width="9.25" bestFit="1" customWidth="1"/>
    <col min="9971" max="9971" width="9.625" bestFit="1" customWidth="1"/>
    <col min="9972" max="9972" width="14.375" bestFit="1" customWidth="1"/>
    <col min="9973" max="9973" width="10.25" bestFit="1" customWidth="1"/>
    <col min="9974" max="9974" width="11" bestFit="1" customWidth="1"/>
    <col min="9975" max="9975" width="14.375" bestFit="1" customWidth="1"/>
    <col min="9976" max="9976" width="10.25" bestFit="1" customWidth="1"/>
    <col min="9977" max="9977" width="11" bestFit="1" customWidth="1"/>
    <col min="9978" max="9978" width="17.125" customWidth="1"/>
    <col min="9981" max="9988" width="16.125" customWidth="1"/>
    <col min="9989" max="9989" width="9.25" customWidth="1"/>
    <col min="9990" max="9990" width="7.125" customWidth="1"/>
    <col min="9991" max="9991" width="11.125" customWidth="1"/>
    <col min="9992" max="9992" width="7.125" customWidth="1"/>
    <col min="9993" max="9993" width="11.125" bestFit="1" customWidth="1"/>
    <col min="9994" max="9994" width="7.125" customWidth="1"/>
    <col min="9995" max="9995" width="11.125" bestFit="1" customWidth="1"/>
    <col min="9996" max="9996" width="7.125" customWidth="1"/>
    <col min="9997" max="9997" width="11.125" customWidth="1"/>
    <col min="9998" max="9998" width="7.125" customWidth="1"/>
    <col min="9999" max="9999" width="11.125" bestFit="1" customWidth="1"/>
    <col min="10000" max="10000" width="7.125" customWidth="1"/>
    <col min="10001" max="10001" width="11.125" bestFit="1" customWidth="1"/>
    <col min="10002" max="10002" width="9.25" customWidth="1"/>
    <col min="10003" max="10003" width="7.125" customWidth="1"/>
    <col min="10004" max="10004" width="11.125" customWidth="1"/>
    <col min="10005" max="10005" width="11.125" bestFit="1" customWidth="1"/>
    <col min="10006" max="10006" width="7.125" customWidth="1"/>
    <col min="10007" max="10007" width="11.125" bestFit="1" customWidth="1"/>
    <col min="10008" max="10008" width="11.125" customWidth="1"/>
    <col min="10009" max="10009" width="7.125" customWidth="1"/>
    <col min="10010" max="10011" width="11.125" bestFit="1" customWidth="1"/>
    <col min="10012" max="10012" width="7.125" customWidth="1"/>
    <col min="10013" max="10014" width="11.125" bestFit="1" customWidth="1"/>
    <col min="10015" max="10015" width="9.25" customWidth="1"/>
    <col min="10016" max="10016" width="7.125" customWidth="1"/>
    <col min="10017" max="10019" width="11.125" bestFit="1" customWidth="1"/>
    <col min="10020" max="10020" width="7.125" customWidth="1"/>
    <col min="10021" max="10023" width="11.125" bestFit="1" customWidth="1"/>
    <col min="10024" max="10024" width="7.125" customWidth="1"/>
    <col min="10025" max="10027" width="11.125" bestFit="1" customWidth="1"/>
    <col min="10028" max="10028" width="9.25" bestFit="1" customWidth="1"/>
    <col min="10227" max="10227" width="9.625" bestFit="1" customWidth="1"/>
    <col min="10228" max="10228" width="14.375" bestFit="1" customWidth="1"/>
    <col min="10229" max="10229" width="10.25" bestFit="1" customWidth="1"/>
    <col min="10230" max="10230" width="11" bestFit="1" customWidth="1"/>
    <col min="10231" max="10231" width="14.375" bestFit="1" customWidth="1"/>
    <col min="10232" max="10232" width="10.25" bestFit="1" customWidth="1"/>
    <col min="10233" max="10233" width="11" bestFit="1" customWidth="1"/>
    <col min="10234" max="10234" width="17.125" customWidth="1"/>
    <col min="10237" max="10244" width="16.125" customWidth="1"/>
    <col min="10245" max="10245" width="9.25" customWidth="1"/>
    <col min="10246" max="10246" width="7.125" customWidth="1"/>
    <col min="10247" max="10247" width="11.125" customWidth="1"/>
    <col min="10248" max="10248" width="7.125" customWidth="1"/>
    <col min="10249" max="10249" width="11.125" bestFit="1" customWidth="1"/>
    <col min="10250" max="10250" width="7.125" customWidth="1"/>
    <col min="10251" max="10251" width="11.125" bestFit="1" customWidth="1"/>
    <col min="10252" max="10252" width="7.125" customWidth="1"/>
    <col min="10253" max="10253" width="11.125" customWidth="1"/>
    <col min="10254" max="10254" width="7.125" customWidth="1"/>
    <col min="10255" max="10255" width="11.125" bestFit="1" customWidth="1"/>
    <col min="10256" max="10256" width="7.125" customWidth="1"/>
    <col min="10257" max="10257" width="11.125" bestFit="1" customWidth="1"/>
    <col min="10258" max="10258" width="9.25" customWidth="1"/>
    <col min="10259" max="10259" width="7.125" customWidth="1"/>
    <col min="10260" max="10260" width="11.125" customWidth="1"/>
    <col min="10261" max="10261" width="11.125" bestFit="1" customWidth="1"/>
    <col min="10262" max="10262" width="7.125" customWidth="1"/>
    <col min="10263" max="10263" width="11.125" bestFit="1" customWidth="1"/>
    <col min="10264" max="10264" width="11.125" customWidth="1"/>
    <col min="10265" max="10265" width="7.125" customWidth="1"/>
    <col min="10266" max="10267" width="11.125" bestFit="1" customWidth="1"/>
    <col min="10268" max="10268" width="7.125" customWidth="1"/>
    <col min="10269" max="10270" width="11.125" bestFit="1" customWidth="1"/>
    <col min="10271" max="10271" width="9.25" customWidth="1"/>
    <col min="10272" max="10272" width="7.125" customWidth="1"/>
    <col min="10273" max="10275" width="11.125" bestFit="1" customWidth="1"/>
    <col min="10276" max="10276" width="7.125" customWidth="1"/>
    <col min="10277" max="10279" width="11.125" bestFit="1" customWidth="1"/>
    <col min="10280" max="10280" width="7.125" customWidth="1"/>
    <col min="10281" max="10283" width="11.125" bestFit="1" customWidth="1"/>
    <col min="10284" max="10284" width="9.25" bestFit="1" customWidth="1"/>
    <col min="10483" max="10483" width="9.625" bestFit="1" customWidth="1"/>
    <col min="10484" max="10484" width="14.375" bestFit="1" customWidth="1"/>
    <col min="10485" max="10485" width="10.25" bestFit="1" customWidth="1"/>
    <col min="10486" max="10486" width="11" bestFit="1" customWidth="1"/>
    <col min="10487" max="10487" width="14.375" bestFit="1" customWidth="1"/>
    <col min="10488" max="10488" width="10.25" bestFit="1" customWidth="1"/>
    <col min="10489" max="10489" width="11" bestFit="1" customWidth="1"/>
    <col min="10490" max="10490" width="17.125" customWidth="1"/>
    <col min="10493" max="10500" width="16.125" customWidth="1"/>
    <col min="10501" max="10501" width="9.25" customWidth="1"/>
    <col min="10502" max="10502" width="7.125" customWidth="1"/>
    <col min="10503" max="10503" width="11.125" customWidth="1"/>
    <col min="10504" max="10504" width="7.125" customWidth="1"/>
    <col min="10505" max="10505" width="11.125" bestFit="1" customWidth="1"/>
    <col min="10506" max="10506" width="7.125" customWidth="1"/>
    <col min="10507" max="10507" width="11.125" bestFit="1" customWidth="1"/>
    <col min="10508" max="10508" width="7.125" customWidth="1"/>
    <col min="10509" max="10509" width="11.125" customWidth="1"/>
    <col min="10510" max="10510" width="7.125" customWidth="1"/>
    <col min="10511" max="10511" width="11.125" bestFit="1" customWidth="1"/>
    <col min="10512" max="10512" width="7.125" customWidth="1"/>
    <col min="10513" max="10513" width="11.125" bestFit="1" customWidth="1"/>
    <col min="10514" max="10514" width="9.25" customWidth="1"/>
    <col min="10515" max="10515" width="7.125" customWidth="1"/>
    <col min="10516" max="10516" width="11.125" customWidth="1"/>
    <col min="10517" max="10517" width="11.125" bestFit="1" customWidth="1"/>
    <col min="10518" max="10518" width="7.125" customWidth="1"/>
    <col min="10519" max="10519" width="11.125" bestFit="1" customWidth="1"/>
    <col min="10520" max="10520" width="11.125" customWidth="1"/>
    <col min="10521" max="10521" width="7.125" customWidth="1"/>
    <col min="10522" max="10523" width="11.125" bestFit="1" customWidth="1"/>
    <col min="10524" max="10524" width="7.125" customWidth="1"/>
    <col min="10525" max="10526" width="11.125" bestFit="1" customWidth="1"/>
    <col min="10527" max="10527" width="9.25" customWidth="1"/>
    <col min="10528" max="10528" width="7.125" customWidth="1"/>
    <col min="10529" max="10531" width="11.125" bestFit="1" customWidth="1"/>
    <col min="10532" max="10532" width="7.125" customWidth="1"/>
    <col min="10533" max="10535" width="11.125" bestFit="1" customWidth="1"/>
    <col min="10536" max="10536" width="7.125" customWidth="1"/>
    <col min="10537" max="10539" width="11.125" bestFit="1" customWidth="1"/>
    <col min="10540" max="10540" width="9.25" bestFit="1" customWidth="1"/>
    <col min="10739" max="10739" width="9.625" bestFit="1" customWidth="1"/>
    <col min="10740" max="10740" width="14.375" bestFit="1" customWidth="1"/>
    <col min="10741" max="10741" width="10.25" bestFit="1" customWidth="1"/>
    <col min="10742" max="10742" width="11" bestFit="1" customWidth="1"/>
    <col min="10743" max="10743" width="14.375" bestFit="1" customWidth="1"/>
    <col min="10744" max="10744" width="10.25" bestFit="1" customWidth="1"/>
    <col min="10745" max="10745" width="11" bestFit="1" customWidth="1"/>
    <col min="10746" max="10746" width="17.125" customWidth="1"/>
    <col min="10749" max="10756" width="16.125" customWidth="1"/>
    <col min="10757" max="10757" width="9.25" customWidth="1"/>
    <col min="10758" max="10758" width="7.125" customWidth="1"/>
    <col min="10759" max="10759" width="11.125" customWidth="1"/>
    <col min="10760" max="10760" width="7.125" customWidth="1"/>
    <col min="10761" max="10761" width="11.125" bestFit="1" customWidth="1"/>
    <col min="10762" max="10762" width="7.125" customWidth="1"/>
    <col min="10763" max="10763" width="11.125" bestFit="1" customWidth="1"/>
    <col min="10764" max="10764" width="7.125" customWidth="1"/>
    <col min="10765" max="10765" width="11.125" customWidth="1"/>
    <col min="10766" max="10766" width="7.125" customWidth="1"/>
    <col min="10767" max="10767" width="11.125" bestFit="1" customWidth="1"/>
    <col min="10768" max="10768" width="7.125" customWidth="1"/>
    <col min="10769" max="10769" width="11.125" bestFit="1" customWidth="1"/>
    <col min="10770" max="10770" width="9.25" customWidth="1"/>
    <col min="10771" max="10771" width="7.125" customWidth="1"/>
    <col min="10772" max="10772" width="11.125" customWidth="1"/>
    <col min="10773" max="10773" width="11.125" bestFit="1" customWidth="1"/>
    <col min="10774" max="10774" width="7.125" customWidth="1"/>
    <col min="10775" max="10775" width="11.125" bestFit="1" customWidth="1"/>
    <col min="10776" max="10776" width="11.125" customWidth="1"/>
    <col min="10777" max="10777" width="7.125" customWidth="1"/>
    <col min="10778" max="10779" width="11.125" bestFit="1" customWidth="1"/>
    <col min="10780" max="10780" width="7.125" customWidth="1"/>
    <col min="10781" max="10782" width="11.125" bestFit="1" customWidth="1"/>
    <col min="10783" max="10783" width="9.25" customWidth="1"/>
    <col min="10784" max="10784" width="7.125" customWidth="1"/>
    <col min="10785" max="10787" width="11.125" bestFit="1" customWidth="1"/>
    <col min="10788" max="10788" width="7.125" customWidth="1"/>
    <col min="10789" max="10791" width="11.125" bestFit="1" customWidth="1"/>
    <col min="10792" max="10792" width="7.125" customWidth="1"/>
    <col min="10793" max="10795" width="11.125" bestFit="1" customWidth="1"/>
    <col min="10796" max="10796" width="9.25" bestFit="1" customWidth="1"/>
    <col min="10995" max="10995" width="9.625" bestFit="1" customWidth="1"/>
    <col min="10996" max="10996" width="14.375" bestFit="1" customWidth="1"/>
    <col min="10997" max="10997" width="10.25" bestFit="1" customWidth="1"/>
    <col min="10998" max="10998" width="11" bestFit="1" customWidth="1"/>
    <col min="10999" max="10999" width="14.375" bestFit="1" customWidth="1"/>
    <col min="11000" max="11000" width="10.25" bestFit="1" customWidth="1"/>
    <col min="11001" max="11001" width="11" bestFit="1" customWidth="1"/>
    <col min="11002" max="11002" width="17.125" customWidth="1"/>
    <col min="11005" max="11012" width="16.125" customWidth="1"/>
    <col min="11013" max="11013" width="9.25" customWidth="1"/>
    <col min="11014" max="11014" width="7.125" customWidth="1"/>
    <col min="11015" max="11015" width="11.125" customWidth="1"/>
    <col min="11016" max="11016" width="7.125" customWidth="1"/>
    <col min="11017" max="11017" width="11.125" bestFit="1" customWidth="1"/>
    <col min="11018" max="11018" width="7.125" customWidth="1"/>
    <col min="11019" max="11019" width="11.125" bestFit="1" customWidth="1"/>
    <col min="11020" max="11020" width="7.125" customWidth="1"/>
    <col min="11021" max="11021" width="11.125" customWidth="1"/>
    <col min="11022" max="11022" width="7.125" customWidth="1"/>
    <col min="11023" max="11023" width="11.125" bestFit="1" customWidth="1"/>
    <col min="11024" max="11024" width="7.125" customWidth="1"/>
    <col min="11025" max="11025" width="11.125" bestFit="1" customWidth="1"/>
    <col min="11026" max="11026" width="9.25" customWidth="1"/>
    <col min="11027" max="11027" width="7.125" customWidth="1"/>
    <col min="11028" max="11028" width="11.125" customWidth="1"/>
    <col min="11029" max="11029" width="11.125" bestFit="1" customWidth="1"/>
    <col min="11030" max="11030" width="7.125" customWidth="1"/>
    <col min="11031" max="11031" width="11.125" bestFit="1" customWidth="1"/>
    <col min="11032" max="11032" width="11.125" customWidth="1"/>
    <col min="11033" max="11033" width="7.125" customWidth="1"/>
    <col min="11034" max="11035" width="11.125" bestFit="1" customWidth="1"/>
    <col min="11036" max="11036" width="7.125" customWidth="1"/>
    <col min="11037" max="11038" width="11.125" bestFit="1" customWidth="1"/>
    <col min="11039" max="11039" width="9.25" customWidth="1"/>
    <col min="11040" max="11040" width="7.125" customWidth="1"/>
    <col min="11041" max="11043" width="11.125" bestFit="1" customWidth="1"/>
    <col min="11044" max="11044" width="7.125" customWidth="1"/>
    <col min="11045" max="11047" width="11.125" bestFit="1" customWidth="1"/>
    <col min="11048" max="11048" width="7.125" customWidth="1"/>
    <col min="11049" max="11051" width="11.125" bestFit="1" customWidth="1"/>
    <col min="11052" max="11052" width="9.25" bestFit="1" customWidth="1"/>
    <col min="11251" max="11251" width="9.625" bestFit="1" customWidth="1"/>
    <col min="11252" max="11252" width="14.375" bestFit="1" customWidth="1"/>
    <col min="11253" max="11253" width="10.25" bestFit="1" customWidth="1"/>
    <col min="11254" max="11254" width="11" bestFit="1" customWidth="1"/>
    <col min="11255" max="11255" width="14.375" bestFit="1" customWidth="1"/>
    <col min="11256" max="11256" width="10.25" bestFit="1" customWidth="1"/>
    <col min="11257" max="11257" width="11" bestFit="1" customWidth="1"/>
    <col min="11258" max="11258" width="17.125" customWidth="1"/>
    <col min="11261" max="11268" width="16.125" customWidth="1"/>
    <col min="11269" max="11269" width="9.25" customWidth="1"/>
    <col min="11270" max="11270" width="7.125" customWidth="1"/>
    <col min="11271" max="11271" width="11.125" customWidth="1"/>
    <col min="11272" max="11272" width="7.125" customWidth="1"/>
    <col min="11273" max="11273" width="11.125" bestFit="1" customWidth="1"/>
    <col min="11274" max="11274" width="7.125" customWidth="1"/>
    <col min="11275" max="11275" width="11.125" bestFit="1" customWidth="1"/>
    <col min="11276" max="11276" width="7.125" customWidth="1"/>
    <col min="11277" max="11277" width="11.125" customWidth="1"/>
    <col min="11278" max="11278" width="7.125" customWidth="1"/>
    <col min="11279" max="11279" width="11.125" bestFit="1" customWidth="1"/>
    <col min="11280" max="11280" width="7.125" customWidth="1"/>
    <col min="11281" max="11281" width="11.125" bestFit="1" customWidth="1"/>
    <col min="11282" max="11282" width="9.25" customWidth="1"/>
    <col min="11283" max="11283" width="7.125" customWidth="1"/>
    <col min="11284" max="11284" width="11.125" customWidth="1"/>
    <col min="11285" max="11285" width="11.125" bestFit="1" customWidth="1"/>
    <col min="11286" max="11286" width="7.125" customWidth="1"/>
    <col min="11287" max="11287" width="11.125" bestFit="1" customWidth="1"/>
    <col min="11288" max="11288" width="11.125" customWidth="1"/>
    <col min="11289" max="11289" width="7.125" customWidth="1"/>
    <col min="11290" max="11291" width="11.125" bestFit="1" customWidth="1"/>
    <col min="11292" max="11292" width="7.125" customWidth="1"/>
    <col min="11293" max="11294" width="11.125" bestFit="1" customWidth="1"/>
    <col min="11295" max="11295" width="9.25" customWidth="1"/>
    <col min="11296" max="11296" width="7.125" customWidth="1"/>
    <col min="11297" max="11299" width="11.125" bestFit="1" customWidth="1"/>
    <col min="11300" max="11300" width="7.125" customWidth="1"/>
    <col min="11301" max="11303" width="11.125" bestFit="1" customWidth="1"/>
    <col min="11304" max="11304" width="7.125" customWidth="1"/>
    <col min="11305" max="11307" width="11.125" bestFit="1" customWidth="1"/>
    <col min="11308" max="11308" width="9.25" bestFit="1" customWidth="1"/>
    <col min="11507" max="11507" width="9.625" bestFit="1" customWidth="1"/>
    <col min="11508" max="11508" width="14.375" bestFit="1" customWidth="1"/>
    <col min="11509" max="11509" width="10.25" bestFit="1" customWidth="1"/>
    <col min="11510" max="11510" width="11" bestFit="1" customWidth="1"/>
    <col min="11511" max="11511" width="14.375" bestFit="1" customWidth="1"/>
    <col min="11512" max="11512" width="10.25" bestFit="1" customWidth="1"/>
    <col min="11513" max="11513" width="11" bestFit="1" customWidth="1"/>
    <col min="11514" max="11514" width="17.125" customWidth="1"/>
    <col min="11517" max="11524" width="16.125" customWidth="1"/>
    <col min="11525" max="11525" width="9.25" customWidth="1"/>
    <col min="11526" max="11526" width="7.125" customWidth="1"/>
    <col min="11527" max="11527" width="11.125" customWidth="1"/>
    <col min="11528" max="11528" width="7.125" customWidth="1"/>
    <col min="11529" max="11529" width="11.125" bestFit="1" customWidth="1"/>
    <col min="11530" max="11530" width="7.125" customWidth="1"/>
    <col min="11531" max="11531" width="11.125" bestFit="1" customWidth="1"/>
    <col min="11532" max="11532" width="7.125" customWidth="1"/>
    <col min="11533" max="11533" width="11.125" customWidth="1"/>
    <col min="11534" max="11534" width="7.125" customWidth="1"/>
    <col min="11535" max="11535" width="11.125" bestFit="1" customWidth="1"/>
    <col min="11536" max="11536" width="7.125" customWidth="1"/>
    <col min="11537" max="11537" width="11.125" bestFit="1" customWidth="1"/>
    <col min="11538" max="11538" width="9.25" customWidth="1"/>
    <col min="11539" max="11539" width="7.125" customWidth="1"/>
    <col min="11540" max="11540" width="11.125" customWidth="1"/>
    <col min="11541" max="11541" width="11.125" bestFit="1" customWidth="1"/>
    <col min="11542" max="11542" width="7.125" customWidth="1"/>
    <col min="11543" max="11543" width="11.125" bestFit="1" customWidth="1"/>
    <col min="11544" max="11544" width="11.125" customWidth="1"/>
    <col min="11545" max="11545" width="7.125" customWidth="1"/>
    <col min="11546" max="11547" width="11.125" bestFit="1" customWidth="1"/>
    <col min="11548" max="11548" width="7.125" customWidth="1"/>
    <col min="11549" max="11550" width="11.125" bestFit="1" customWidth="1"/>
    <col min="11551" max="11551" width="9.25" customWidth="1"/>
    <col min="11552" max="11552" width="7.125" customWidth="1"/>
    <col min="11553" max="11555" width="11.125" bestFit="1" customWidth="1"/>
    <col min="11556" max="11556" width="7.125" customWidth="1"/>
    <col min="11557" max="11559" width="11.125" bestFit="1" customWidth="1"/>
    <col min="11560" max="11560" width="7.125" customWidth="1"/>
    <col min="11561" max="11563" width="11.125" bestFit="1" customWidth="1"/>
    <col min="11564" max="11564" width="9.25" bestFit="1" customWidth="1"/>
    <col min="11763" max="11763" width="9.625" bestFit="1" customWidth="1"/>
    <col min="11764" max="11764" width="14.375" bestFit="1" customWidth="1"/>
    <col min="11765" max="11765" width="10.25" bestFit="1" customWidth="1"/>
    <col min="11766" max="11766" width="11" bestFit="1" customWidth="1"/>
    <col min="11767" max="11767" width="14.375" bestFit="1" customWidth="1"/>
    <col min="11768" max="11768" width="10.25" bestFit="1" customWidth="1"/>
    <col min="11769" max="11769" width="11" bestFit="1" customWidth="1"/>
    <col min="11770" max="11770" width="17.125" customWidth="1"/>
    <col min="11773" max="11780" width="16.125" customWidth="1"/>
    <col min="11781" max="11781" width="9.25" customWidth="1"/>
    <col min="11782" max="11782" width="7.125" customWidth="1"/>
    <col min="11783" max="11783" width="11.125" customWidth="1"/>
    <col min="11784" max="11784" width="7.125" customWidth="1"/>
    <col min="11785" max="11785" width="11.125" bestFit="1" customWidth="1"/>
    <col min="11786" max="11786" width="7.125" customWidth="1"/>
    <col min="11787" max="11787" width="11.125" bestFit="1" customWidth="1"/>
    <col min="11788" max="11788" width="7.125" customWidth="1"/>
    <col min="11789" max="11789" width="11.125" customWidth="1"/>
    <col min="11790" max="11790" width="7.125" customWidth="1"/>
    <col min="11791" max="11791" width="11.125" bestFit="1" customWidth="1"/>
    <col min="11792" max="11792" width="7.125" customWidth="1"/>
    <col min="11793" max="11793" width="11.125" bestFit="1" customWidth="1"/>
    <col min="11794" max="11794" width="9.25" customWidth="1"/>
    <col min="11795" max="11795" width="7.125" customWidth="1"/>
    <col min="11796" max="11796" width="11.125" customWidth="1"/>
    <col min="11797" max="11797" width="11.125" bestFit="1" customWidth="1"/>
    <col min="11798" max="11798" width="7.125" customWidth="1"/>
    <col min="11799" max="11799" width="11.125" bestFit="1" customWidth="1"/>
    <col min="11800" max="11800" width="11.125" customWidth="1"/>
    <col min="11801" max="11801" width="7.125" customWidth="1"/>
    <col min="11802" max="11803" width="11.125" bestFit="1" customWidth="1"/>
    <col min="11804" max="11804" width="7.125" customWidth="1"/>
    <col min="11805" max="11806" width="11.125" bestFit="1" customWidth="1"/>
    <col min="11807" max="11807" width="9.25" customWidth="1"/>
    <col min="11808" max="11808" width="7.125" customWidth="1"/>
    <col min="11809" max="11811" width="11.125" bestFit="1" customWidth="1"/>
    <col min="11812" max="11812" width="7.125" customWidth="1"/>
    <col min="11813" max="11815" width="11.125" bestFit="1" customWidth="1"/>
    <col min="11816" max="11816" width="7.125" customWidth="1"/>
    <col min="11817" max="11819" width="11.125" bestFit="1" customWidth="1"/>
    <col min="11820" max="11820" width="9.25" bestFit="1" customWidth="1"/>
    <col min="12019" max="12019" width="9.625" bestFit="1" customWidth="1"/>
    <col min="12020" max="12020" width="14.375" bestFit="1" customWidth="1"/>
    <col min="12021" max="12021" width="10.25" bestFit="1" customWidth="1"/>
    <col min="12022" max="12022" width="11" bestFit="1" customWidth="1"/>
    <col min="12023" max="12023" width="14.375" bestFit="1" customWidth="1"/>
    <col min="12024" max="12024" width="10.25" bestFit="1" customWidth="1"/>
    <col min="12025" max="12025" width="11" bestFit="1" customWidth="1"/>
    <col min="12026" max="12026" width="17.125" customWidth="1"/>
    <col min="12029" max="12036" width="16.125" customWidth="1"/>
    <col min="12037" max="12037" width="9.25" customWidth="1"/>
    <col min="12038" max="12038" width="7.125" customWidth="1"/>
    <col min="12039" max="12039" width="11.125" customWidth="1"/>
    <col min="12040" max="12040" width="7.125" customWidth="1"/>
    <col min="12041" max="12041" width="11.125" bestFit="1" customWidth="1"/>
    <col min="12042" max="12042" width="7.125" customWidth="1"/>
    <col min="12043" max="12043" width="11.125" bestFit="1" customWidth="1"/>
    <col min="12044" max="12044" width="7.125" customWidth="1"/>
    <col min="12045" max="12045" width="11.125" customWidth="1"/>
    <col min="12046" max="12046" width="7.125" customWidth="1"/>
    <col min="12047" max="12047" width="11.125" bestFit="1" customWidth="1"/>
    <col min="12048" max="12048" width="7.125" customWidth="1"/>
    <col min="12049" max="12049" width="11.125" bestFit="1" customWidth="1"/>
    <col min="12050" max="12050" width="9.25" customWidth="1"/>
    <col min="12051" max="12051" width="7.125" customWidth="1"/>
    <col min="12052" max="12052" width="11.125" customWidth="1"/>
    <col min="12053" max="12053" width="11.125" bestFit="1" customWidth="1"/>
    <col min="12054" max="12054" width="7.125" customWidth="1"/>
    <col min="12055" max="12055" width="11.125" bestFit="1" customWidth="1"/>
    <col min="12056" max="12056" width="11.125" customWidth="1"/>
    <col min="12057" max="12057" width="7.125" customWidth="1"/>
    <col min="12058" max="12059" width="11.125" bestFit="1" customWidth="1"/>
    <col min="12060" max="12060" width="7.125" customWidth="1"/>
    <col min="12061" max="12062" width="11.125" bestFit="1" customWidth="1"/>
    <col min="12063" max="12063" width="9.25" customWidth="1"/>
    <col min="12064" max="12064" width="7.125" customWidth="1"/>
    <col min="12065" max="12067" width="11.125" bestFit="1" customWidth="1"/>
    <col min="12068" max="12068" width="7.125" customWidth="1"/>
    <col min="12069" max="12071" width="11.125" bestFit="1" customWidth="1"/>
    <col min="12072" max="12072" width="7.125" customWidth="1"/>
    <col min="12073" max="12075" width="11.125" bestFit="1" customWidth="1"/>
    <col min="12076" max="12076" width="9.25" bestFit="1" customWidth="1"/>
    <col min="12275" max="12275" width="9.625" bestFit="1" customWidth="1"/>
    <col min="12276" max="12276" width="14.375" bestFit="1" customWidth="1"/>
    <col min="12277" max="12277" width="10.25" bestFit="1" customWidth="1"/>
    <col min="12278" max="12278" width="11" bestFit="1" customWidth="1"/>
    <col min="12279" max="12279" width="14.375" bestFit="1" customWidth="1"/>
    <col min="12280" max="12280" width="10.25" bestFit="1" customWidth="1"/>
    <col min="12281" max="12281" width="11" bestFit="1" customWidth="1"/>
    <col min="12282" max="12282" width="17.125" customWidth="1"/>
    <col min="12285" max="12292" width="16.125" customWidth="1"/>
    <col min="12293" max="12293" width="9.25" customWidth="1"/>
    <col min="12294" max="12294" width="7.125" customWidth="1"/>
    <col min="12295" max="12295" width="11.125" customWidth="1"/>
    <col min="12296" max="12296" width="7.125" customWidth="1"/>
    <col min="12297" max="12297" width="11.125" bestFit="1" customWidth="1"/>
    <col min="12298" max="12298" width="7.125" customWidth="1"/>
    <col min="12299" max="12299" width="11.125" bestFit="1" customWidth="1"/>
    <col min="12300" max="12300" width="7.125" customWidth="1"/>
    <col min="12301" max="12301" width="11.125" customWidth="1"/>
    <col min="12302" max="12302" width="7.125" customWidth="1"/>
    <col min="12303" max="12303" width="11.125" bestFit="1" customWidth="1"/>
    <col min="12304" max="12304" width="7.125" customWidth="1"/>
    <col min="12305" max="12305" width="11.125" bestFit="1" customWidth="1"/>
    <col min="12306" max="12306" width="9.25" customWidth="1"/>
    <col min="12307" max="12307" width="7.125" customWidth="1"/>
    <col min="12308" max="12308" width="11.125" customWidth="1"/>
    <col min="12309" max="12309" width="11.125" bestFit="1" customWidth="1"/>
    <col min="12310" max="12310" width="7.125" customWidth="1"/>
    <col min="12311" max="12311" width="11.125" bestFit="1" customWidth="1"/>
    <col min="12312" max="12312" width="11.125" customWidth="1"/>
    <col min="12313" max="12313" width="7.125" customWidth="1"/>
    <col min="12314" max="12315" width="11.125" bestFit="1" customWidth="1"/>
    <col min="12316" max="12316" width="7.125" customWidth="1"/>
    <col min="12317" max="12318" width="11.125" bestFit="1" customWidth="1"/>
    <col min="12319" max="12319" width="9.25" customWidth="1"/>
    <col min="12320" max="12320" width="7.125" customWidth="1"/>
    <col min="12321" max="12323" width="11.125" bestFit="1" customWidth="1"/>
    <col min="12324" max="12324" width="7.125" customWidth="1"/>
    <col min="12325" max="12327" width="11.125" bestFit="1" customWidth="1"/>
    <col min="12328" max="12328" width="7.125" customWidth="1"/>
    <col min="12329" max="12331" width="11.125" bestFit="1" customWidth="1"/>
    <col min="12332" max="12332" width="9.25" bestFit="1" customWidth="1"/>
    <col min="12531" max="12531" width="9.625" bestFit="1" customWidth="1"/>
    <col min="12532" max="12532" width="14.375" bestFit="1" customWidth="1"/>
    <col min="12533" max="12533" width="10.25" bestFit="1" customWidth="1"/>
    <col min="12534" max="12534" width="11" bestFit="1" customWidth="1"/>
    <col min="12535" max="12535" width="14.375" bestFit="1" customWidth="1"/>
    <col min="12536" max="12536" width="10.25" bestFit="1" customWidth="1"/>
    <col min="12537" max="12537" width="11" bestFit="1" customWidth="1"/>
    <col min="12538" max="12538" width="17.125" customWidth="1"/>
    <col min="12541" max="12548" width="16.125" customWidth="1"/>
    <col min="12549" max="12549" width="9.25" customWidth="1"/>
    <col min="12550" max="12550" width="7.125" customWidth="1"/>
    <col min="12551" max="12551" width="11.125" customWidth="1"/>
    <col min="12552" max="12552" width="7.125" customWidth="1"/>
    <col min="12553" max="12553" width="11.125" bestFit="1" customWidth="1"/>
    <col min="12554" max="12554" width="7.125" customWidth="1"/>
    <col min="12555" max="12555" width="11.125" bestFit="1" customWidth="1"/>
    <col min="12556" max="12556" width="7.125" customWidth="1"/>
    <col min="12557" max="12557" width="11.125" customWidth="1"/>
    <col min="12558" max="12558" width="7.125" customWidth="1"/>
    <col min="12559" max="12559" width="11.125" bestFit="1" customWidth="1"/>
    <col min="12560" max="12560" width="7.125" customWidth="1"/>
    <col min="12561" max="12561" width="11.125" bestFit="1" customWidth="1"/>
    <col min="12562" max="12562" width="9.25" customWidth="1"/>
    <col min="12563" max="12563" width="7.125" customWidth="1"/>
    <col min="12564" max="12564" width="11.125" customWidth="1"/>
    <col min="12565" max="12565" width="11.125" bestFit="1" customWidth="1"/>
    <col min="12566" max="12566" width="7.125" customWidth="1"/>
    <col min="12567" max="12567" width="11.125" bestFit="1" customWidth="1"/>
    <col min="12568" max="12568" width="11.125" customWidth="1"/>
    <col min="12569" max="12569" width="7.125" customWidth="1"/>
    <col min="12570" max="12571" width="11.125" bestFit="1" customWidth="1"/>
    <col min="12572" max="12572" width="7.125" customWidth="1"/>
    <col min="12573" max="12574" width="11.125" bestFit="1" customWidth="1"/>
    <col min="12575" max="12575" width="9.25" customWidth="1"/>
    <col min="12576" max="12576" width="7.125" customWidth="1"/>
    <col min="12577" max="12579" width="11.125" bestFit="1" customWidth="1"/>
    <col min="12580" max="12580" width="7.125" customWidth="1"/>
    <col min="12581" max="12583" width="11.125" bestFit="1" customWidth="1"/>
    <col min="12584" max="12584" width="7.125" customWidth="1"/>
    <col min="12585" max="12587" width="11.125" bestFit="1" customWidth="1"/>
    <col min="12588" max="12588" width="9.25" bestFit="1" customWidth="1"/>
    <col min="12787" max="12787" width="9.625" bestFit="1" customWidth="1"/>
    <col min="12788" max="12788" width="14.375" bestFit="1" customWidth="1"/>
    <col min="12789" max="12789" width="10.25" bestFit="1" customWidth="1"/>
    <col min="12790" max="12790" width="11" bestFit="1" customWidth="1"/>
    <col min="12791" max="12791" width="14.375" bestFit="1" customWidth="1"/>
    <col min="12792" max="12792" width="10.25" bestFit="1" customWidth="1"/>
    <col min="12793" max="12793" width="11" bestFit="1" customWidth="1"/>
    <col min="12794" max="12794" width="17.125" customWidth="1"/>
    <col min="12797" max="12804" width="16.125" customWidth="1"/>
    <col min="12805" max="12805" width="9.25" customWidth="1"/>
    <col min="12806" max="12806" width="7.125" customWidth="1"/>
    <col min="12807" max="12807" width="11.125" customWidth="1"/>
    <col min="12808" max="12808" width="7.125" customWidth="1"/>
    <col min="12809" max="12809" width="11.125" bestFit="1" customWidth="1"/>
    <col min="12810" max="12810" width="7.125" customWidth="1"/>
    <col min="12811" max="12811" width="11.125" bestFit="1" customWidth="1"/>
    <col min="12812" max="12812" width="7.125" customWidth="1"/>
    <col min="12813" max="12813" width="11.125" customWidth="1"/>
    <col min="12814" max="12814" width="7.125" customWidth="1"/>
    <col min="12815" max="12815" width="11.125" bestFit="1" customWidth="1"/>
    <col min="12816" max="12816" width="7.125" customWidth="1"/>
    <col min="12817" max="12817" width="11.125" bestFit="1" customWidth="1"/>
    <col min="12818" max="12818" width="9.25" customWidth="1"/>
    <col min="12819" max="12819" width="7.125" customWidth="1"/>
    <col min="12820" max="12820" width="11.125" customWidth="1"/>
    <col min="12821" max="12821" width="11.125" bestFit="1" customWidth="1"/>
    <col min="12822" max="12822" width="7.125" customWidth="1"/>
    <col min="12823" max="12823" width="11.125" bestFit="1" customWidth="1"/>
    <col min="12824" max="12824" width="11.125" customWidth="1"/>
    <col min="12825" max="12825" width="7.125" customWidth="1"/>
    <col min="12826" max="12827" width="11.125" bestFit="1" customWidth="1"/>
    <col min="12828" max="12828" width="7.125" customWidth="1"/>
    <col min="12829" max="12830" width="11.125" bestFit="1" customWidth="1"/>
    <col min="12831" max="12831" width="9.25" customWidth="1"/>
    <col min="12832" max="12832" width="7.125" customWidth="1"/>
    <col min="12833" max="12835" width="11.125" bestFit="1" customWidth="1"/>
    <col min="12836" max="12836" width="7.125" customWidth="1"/>
    <col min="12837" max="12839" width="11.125" bestFit="1" customWidth="1"/>
    <col min="12840" max="12840" width="7.125" customWidth="1"/>
    <col min="12841" max="12843" width="11.125" bestFit="1" customWidth="1"/>
    <col min="12844" max="12844" width="9.25" bestFit="1" customWidth="1"/>
    <col min="13043" max="13043" width="9.625" bestFit="1" customWidth="1"/>
    <col min="13044" max="13044" width="14.375" bestFit="1" customWidth="1"/>
    <col min="13045" max="13045" width="10.25" bestFit="1" customWidth="1"/>
    <col min="13046" max="13046" width="11" bestFit="1" customWidth="1"/>
    <col min="13047" max="13047" width="14.375" bestFit="1" customWidth="1"/>
    <col min="13048" max="13048" width="10.25" bestFit="1" customWidth="1"/>
    <col min="13049" max="13049" width="11" bestFit="1" customWidth="1"/>
    <col min="13050" max="13050" width="17.125" customWidth="1"/>
    <col min="13053" max="13060" width="16.125" customWidth="1"/>
    <col min="13061" max="13061" width="9.25" customWidth="1"/>
    <col min="13062" max="13062" width="7.125" customWidth="1"/>
    <col min="13063" max="13063" width="11.125" customWidth="1"/>
    <col min="13064" max="13064" width="7.125" customWidth="1"/>
    <col min="13065" max="13065" width="11.125" bestFit="1" customWidth="1"/>
    <col min="13066" max="13066" width="7.125" customWidth="1"/>
    <col min="13067" max="13067" width="11.125" bestFit="1" customWidth="1"/>
    <col min="13068" max="13068" width="7.125" customWidth="1"/>
    <col min="13069" max="13069" width="11.125" customWidth="1"/>
    <col min="13070" max="13070" width="7.125" customWidth="1"/>
    <col min="13071" max="13071" width="11.125" bestFit="1" customWidth="1"/>
    <col min="13072" max="13072" width="7.125" customWidth="1"/>
    <col min="13073" max="13073" width="11.125" bestFit="1" customWidth="1"/>
    <col min="13074" max="13074" width="9.25" customWidth="1"/>
    <col min="13075" max="13075" width="7.125" customWidth="1"/>
    <col min="13076" max="13076" width="11.125" customWidth="1"/>
    <col min="13077" max="13077" width="11.125" bestFit="1" customWidth="1"/>
    <col min="13078" max="13078" width="7.125" customWidth="1"/>
    <col min="13079" max="13079" width="11.125" bestFit="1" customWidth="1"/>
    <col min="13080" max="13080" width="11.125" customWidth="1"/>
    <col min="13081" max="13081" width="7.125" customWidth="1"/>
    <col min="13082" max="13083" width="11.125" bestFit="1" customWidth="1"/>
    <col min="13084" max="13084" width="7.125" customWidth="1"/>
    <col min="13085" max="13086" width="11.125" bestFit="1" customWidth="1"/>
    <col min="13087" max="13087" width="9.25" customWidth="1"/>
    <col min="13088" max="13088" width="7.125" customWidth="1"/>
    <col min="13089" max="13091" width="11.125" bestFit="1" customWidth="1"/>
    <col min="13092" max="13092" width="7.125" customWidth="1"/>
    <col min="13093" max="13095" width="11.125" bestFit="1" customWidth="1"/>
    <col min="13096" max="13096" width="7.125" customWidth="1"/>
    <col min="13097" max="13099" width="11.125" bestFit="1" customWidth="1"/>
    <col min="13100" max="13100" width="9.25" bestFit="1" customWidth="1"/>
    <col min="13299" max="13299" width="9.625" bestFit="1" customWidth="1"/>
    <col min="13300" max="13300" width="14.375" bestFit="1" customWidth="1"/>
    <col min="13301" max="13301" width="10.25" bestFit="1" customWidth="1"/>
    <col min="13302" max="13302" width="11" bestFit="1" customWidth="1"/>
    <col min="13303" max="13303" width="14.375" bestFit="1" customWidth="1"/>
    <col min="13304" max="13304" width="10.25" bestFit="1" customWidth="1"/>
    <col min="13305" max="13305" width="11" bestFit="1" customWidth="1"/>
    <col min="13306" max="13306" width="17.125" customWidth="1"/>
    <col min="13309" max="13316" width="16.125" customWidth="1"/>
    <col min="13317" max="13317" width="9.25" customWidth="1"/>
    <col min="13318" max="13318" width="7.125" customWidth="1"/>
    <col min="13319" max="13319" width="11.125" customWidth="1"/>
    <col min="13320" max="13320" width="7.125" customWidth="1"/>
    <col min="13321" max="13321" width="11.125" bestFit="1" customWidth="1"/>
    <col min="13322" max="13322" width="7.125" customWidth="1"/>
    <col min="13323" max="13323" width="11.125" bestFit="1" customWidth="1"/>
    <col min="13324" max="13324" width="7.125" customWidth="1"/>
    <col min="13325" max="13325" width="11.125" customWidth="1"/>
    <col min="13326" max="13326" width="7.125" customWidth="1"/>
    <col min="13327" max="13327" width="11.125" bestFit="1" customWidth="1"/>
    <col min="13328" max="13328" width="7.125" customWidth="1"/>
    <col min="13329" max="13329" width="11.125" bestFit="1" customWidth="1"/>
    <col min="13330" max="13330" width="9.25" customWidth="1"/>
    <col min="13331" max="13331" width="7.125" customWidth="1"/>
    <col min="13332" max="13332" width="11.125" customWidth="1"/>
    <col min="13333" max="13333" width="11.125" bestFit="1" customWidth="1"/>
    <col min="13334" max="13334" width="7.125" customWidth="1"/>
    <col min="13335" max="13335" width="11.125" bestFit="1" customWidth="1"/>
    <col min="13336" max="13336" width="11.125" customWidth="1"/>
    <col min="13337" max="13337" width="7.125" customWidth="1"/>
    <col min="13338" max="13339" width="11.125" bestFit="1" customWidth="1"/>
    <col min="13340" max="13340" width="7.125" customWidth="1"/>
    <col min="13341" max="13342" width="11.125" bestFit="1" customWidth="1"/>
    <col min="13343" max="13343" width="9.25" customWidth="1"/>
    <col min="13344" max="13344" width="7.125" customWidth="1"/>
    <col min="13345" max="13347" width="11.125" bestFit="1" customWidth="1"/>
    <col min="13348" max="13348" width="7.125" customWidth="1"/>
    <col min="13349" max="13351" width="11.125" bestFit="1" customWidth="1"/>
    <col min="13352" max="13352" width="7.125" customWidth="1"/>
    <col min="13353" max="13355" width="11.125" bestFit="1" customWidth="1"/>
    <col min="13356" max="13356" width="9.25" bestFit="1" customWidth="1"/>
    <col min="13555" max="13555" width="9.625" bestFit="1" customWidth="1"/>
    <col min="13556" max="13556" width="14.375" bestFit="1" customWidth="1"/>
    <col min="13557" max="13557" width="10.25" bestFit="1" customWidth="1"/>
    <col min="13558" max="13558" width="11" bestFit="1" customWidth="1"/>
    <col min="13559" max="13559" width="14.375" bestFit="1" customWidth="1"/>
    <col min="13560" max="13560" width="10.25" bestFit="1" customWidth="1"/>
    <col min="13561" max="13561" width="11" bestFit="1" customWidth="1"/>
    <col min="13562" max="13562" width="17.125" customWidth="1"/>
    <col min="13565" max="13572" width="16.125" customWidth="1"/>
    <col min="13573" max="13573" width="9.25" customWidth="1"/>
    <col min="13574" max="13574" width="7.125" customWidth="1"/>
    <col min="13575" max="13575" width="11.125" customWidth="1"/>
    <col min="13576" max="13576" width="7.125" customWidth="1"/>
    <col min="13577" max="13577" width="11.125" bestFit="1" customWidth="1"/>
    <col min="13578" max="13578" width="7.125" customWidth="1"/>
    <col min="13579" max="13579" width="11.125" bestFit="1" customWidth="1"/>
    <col min="13580" max="13580" width="7.125" customWidth="1"/>
    <col min="13581" max="13581" width="11.125" customWidth="1"/>
    <col min="13582" max="13582" width="7.125" customWidth="1"/>
    <col min="13583" max="13583" width="11.125" bestFit="1" customWidth="1"/>
    <col min="13584" max="13584" width="7.125" customWidth="1"/>
    <col min="13585" max="13585" width="11.125" bestFit="1" customWidth="1"/>
    <col min="13586" max="13586" width="9.25" customWidth="1"/>
    <col min="13587" max="13587" width="7.125" customWidth="1"/>
    <col min="13588" max="13588" width="11.125" customWidth="1"/>
    <col min="13589" max="13589" width="11.125" bestFit="1" customWidth="1"/>
    <col min="13590" max="13590" width="7.125" customWidth="1"/>
    <col min="13591" max="13591" width="11.125" bestFit="1" customWidth="1"/>
    <col min="13592" max="13592" width="11.125" customWidth="1"/>
    <col min="13593" max="13593" width="7.125" customWidth="1"/>
    <col min="13594" max="13595" width="11.125" bestFit="1" customWidth="1"/>
    <col min="13596" max="13596" width="7.125" customWidth="1"/>
    <col min="13597" max="13598" width="11.125" bestFit="1" customWidth="1"/>
    <col min="13599" max="13599" width="9.25" customWidth="1"/>
    <col min="13600" max="13600" width="7.125" customWidth="1"/>
    <col min="13601" max="13603" width="11.125" bestFit="1" customWidth="1"/>
    <col min="13604" max="13604" width="7.125" customWidth="1"/>
    <col min="13605" max="13607" width="11.125" bestFit="1" customWidth="1"/>
    <col min="13608" max="13608" width="7.125" customWidth="1"/>
    <col min="13609" max="13611" width="11.125" bestFit="1" customWidth="1"/>
    <col min="13612" max="13612" width="9.25" bestFit="1" customWidth="1"/>
    <col min="13811" max="13811" width="9.625" bestFit="1" customWidth="1"/>
    <col min="13812" max="13812" width="14.375" bestFit="1" customWidth="1"/>
    <col min="13813" max="13813" width="10.25" bestFit="1" customWidth="1"/>
    <col min="13814" max="13814" width="11" bestFit="1" customWidth="1"/>
    <col min="13815" max="13815" width="14.375" bestFit="1" customWidth="1"/>
    <col min="13816" max="13816" width="10.25" bestFit="1" customWidth="1"/>
    <col min="13817" max="13817" width="11" bestFit="1" customWidth="1"/>
    <col min="13818" max="13818" width="17.125" customWidth="1"/>
    <col min="13821" max="13828" width="16.125" customWidth="1"/>
    <col min="13829" max="13829" width="9.25" customWidth="1"/>
    <col min="13830" max="13830" width="7.125" customWidth="1"/>
    <col min="13831" max="13831" width="11.125" customWidth="1"/>
    <col min="13832" max="13832" width="7.125" customWidth="1"/>
    <col min="13833" max="13833" width="11.125" bestFit="1" customWidth="1"/>
    <col min="13834" max="13834" width="7.125" customWidth="1"/>
    <col min="13835" max="13835" width="11.125" bestFit="1" customWidth="1"/>
    <col min="13836" max="13836" width="7.125" customWidth="1"/>
    <col min="13837" max="13837" width="11.125" customWidth="1"/>
    <col min="13838" max="13838" width="7.125" customWidth="1"/>
    <col min="13839" max="13839" width="11.125" bestFit="1" customWidth="1"/>
    <col min="13840" max="13840" width="7.125" customWidth="1"/>
    <col min="13841" max="13841" width="11.125" bestFit="1" customWidth="1"/>
    <col min="13842" max="13842" width="9.25" customWidth="1"/>
    <col min="13843" max="13843" width="7.125" customWidth="1"/>
    <col min="13844" max="13844" width="11.125" customWidth="1"/>
    <col min="13845" max="13845" width="11.125" bestFit="1" customWidth="1"/>
    <col min="13846" max="13846" width="7.125" customWidth="1"/>
    <col min="13847" max="13847" width="11.125" bestFit="1" customWidth="1"/>
    <col min="13848" max="13848" width="11.125" customWidth="1"/>
    <col min="13849" max="13849" width="7.125" customWidth="1"/>
    <col min="13850" max="13851" width="11.125" bestFit="1" customWidth="1"/>
    <col min="13852" max="13852" width="7.125" customWidth="1"/>
    <col min="13853" max="13854" width="11.125" bestFit="1" customWidth="1"/>
    <col min="13855" max="13855" width="9.25" customWidth="1"/>
    <col min="13856" max="13856" width="7.125" customWidth="1"/>
    <col min="13857" max="13859" width="11.125" bestFit="1" customWidth="1"/>
    <col min="13860" max="13860" width="7.125" customWidth="1"/>
    <col min="13861" max="13863" width="11.125" bestFit="1" customWidth="1"/>
    <col min="13864" max="13864" width="7.125" customWidth="1"/>
    <col min="13865" max="13867" width="11.125" bestFit="1" customWidth="1"/>
    <col min="13868" max="13868" width="9.25" bestFit="1" customWidth="1"/>
    <col min="14067" max="14067" width="9.625" bestFit="1" customWidth="1"/>
    <col min="14068" max="14068" width="14.375" bestFit="1" customWidth="1"/>
    <col min="14069" max="14069" width="10.25" bestFit="1" customWidth="1"/>
    <col min="14070" max="14070" width="11" bestFit="1" customWidth="1"/>
    <col min="14071" max="14071" width="14.375" bestFit="1" customWidth="1"/>
    <col min="14072" max="14072" width="10.25" bestFit="1" customWidth="1"/>
    <col min="14073" max="14073" width="11" bestFit="1" customWidth="1"/>
    <col min="14074" max="14074" width="17.125" customWidth="1"/>
    <col min="14077" max="14084" width="16.125" customWidth="1"/>
    <col min="14085" max="14085" width="9.25" customWidth="1"/>
    <col min="14086" max="14086" width="7.125" customWidth="1"/>
    <col min="14087" max="14087" width="11.125" customWidth="1"/>
    <col min="14088" max="14088" width="7.125" customWidth="1"/>
    <col min="14089" max="14089" width="11.125" bestFit="1" customWidth="1"/>
    <col min="14090" max="14090" width="7.125" customWidth="1"/>
    <col min="14091" max="14091" width="11.125" bestFit="1" customWidth="1"/>
    <col min="14092" max="14092" width="7.125" customWidth="1"/>
    <col min="14093" max="14093" width="11.125" customWidth="1"/>
    <col min="14094" max="14094" width="7.125" customWidth="1"/>
    <col min="14095" max="14095" width="11.125" bestFit="1" customWidth="1"/>
    <col min="14096" max="14096" width="7.125" customWidth="1"/>
    <col min="14097" max="14097" width="11.125" bestFit="1" customWidth="1"/>
    <col min="14098" max="14098" width="9.25" customWidth="1"/>
    <col min="14099" max="14099" width="7.125" customWidth="1"/>
    <col min="14100" max="14100" width="11.125" customWidth="1"/>
    <col min="14101" max="14101" width="11.125" bestFit="1" customWidth="1"/>
    <col min="14102" max="14102" width="7.125" customWidth="1"/>
    <col min="14103" max="14103" width="11.125" bestFit="1" customWidth="1"/>
    <col min="14104" max="14104" width="11.125" customWidth="1"/>
    <col min="14105" max="14105" width="7.125" customWidth="1"/>
    <col min="14106" max="14107" width="11.125" bestFit="1" customWidth="1"/>
    <col min="14108" max="14108" width="7.125" customWidth="1"/>
    <col min="14109" max="14110" width="11.125" bestFit="1" customWidth="1"/>
    <col min="14111" max="14111" width="9.25" customWidth="1"/>
    <col min="14112" max="14112" width="7.125" customWidth="1"/>
    <col min="14113" max="14115" width="11.125" bestFit="1" customWidth="1"/>
    <col min="14116" max="14116" width="7.125" customWidth="1"/>
    <col min="14117" max="14119" width="11.125" bestFit="1" customWidth="1"/>
    <col min="14120" max="14120" width="7.125" customWidth="1"/>
    <col min="14121" max="14123" width="11.125" bestFit="1" customWidth="1"/>
    <col min="14124" max="14124" width="9.25" bestFit="1" customWidth="1"/>
    <col min="14323" max="14323" width="9.625" bestFit="1" customWidth="1"/>
    <col min="14324" max="14324" width="14.375" bestFit="1" customWidth="1"/>
    <col min="14325" max="14325" width="10.25" bestFit="1" customWidth="1"/>
    <col min="14326" max="14326" width="11" bestFit="1" customWidth="1"/>
    <col min="14327" max="14327" width="14.375" bestFit="1" customWidth="1"/>
    <col min="14328" max="14328" width="10.25" bestFit="1" customWidth="1"/>
    <col min="14329" max="14329" width="11" bestFit="1" customWidth="1"/>
    <col min="14330" max="14330" width="17.125" customWidth="1"/>
    <col min="14333" max="14340" width="16.125" customWidth="1"/>
    <col min="14341" max="14341" width="9.25" customWidth="1"/>
    <col min="14342" max="14342" width="7.125" customWidth="1"/>
    <col min="14343" max="14343" width="11.125" customWidth="1"/>
    <col min="14344" max="14344" width="7.125" customWidth="1"/>
    <col min="14345" max="14345" width="11.125" bestFit="1" customWidth="1"/>
    <col min="14346" max="14346" width="7.125" customWidth="1"/>
    <col min="14347" max="14347" width="11.125" bestFit="1" customWidth="1"/>
    <col min="14348" max="14348" width="7.125" customWidth="1"/>
    <col min="14349" max="14349" width="11.125" customWidth="1"/>
    <col min="14350" max="14350" width="7.125" customWidth="1"/>
    <col min="14351" max="14351" width="11.125" bestFit="1" customWidth="1"/>
    <col min="14352" max="14352" width="7.125" customWidth="1"/>
    <col min="14353" max="14353" width="11.125" bestFit="1" customWidth="1"/>
    <col min="14354" max="14354" width="9.25" customWidth="1"/>
    <col min="14355" max="14355" width="7.125" customWidth="1"/>
    <col min="14356" max="14356" width="11.125" customWidth="1"/>
    <col min="14357" max="14357" width="11.125" bestFit="1" customWidth="1"/>
    <col min="14358" max="14358" width="7.125" customWidth="1"/>
    <col min="14359" max="14359" width="11.125" bestFit="1" customWidth="1"/>
    <col min="14360" max="14360" width="11.125" customWidth="1"/>
    <col min="14361" max="14361" width="7.125" customWidth="1"/>
    <col min="14362" max="14363" width="11.125" bestFit="1" customWidth="1"/>
    <col min="14364" max="14364" width="7.125" customWidth="1"/>
    <col min="14365" max="14366" width="11.125" bestFit="1" customWidth="1"/>
    <col min="14367" max="14367" width="9.25" customWidth="1"/>
    <col min="14368" max="14368" width="7.125" customWidth="1"/>
    <col min="14369" max="14371" width="11.125" bestFit="1" customWidth="1"/>
    <col min="14372" max="14372" width="7.125" customWidth="1"/>
    <col min="14373" max="14375" width="11.125" bestFit="1" customWidth="1"/>
    <col min="14376" max="14376" width="7.125" customWidth="1"/>
    <col min="14377" max="14379" width="11.125" bestFit="1" customWidth="1"/>
    <col min="14380" max="14380" width="9.25" bestFit="1" customWidth="1"/>
    <col min="14579" max="14579" width="9.625" bestFit="1" customWidth="1"/>
    <col min="14580" max="14580" width="14.375" bestFit="1" customWidth="1"/>
    <col min="14581" max="14581" width="10.25" bestFit="1" customWidth="1"/>
    <col min="14582" max="14582" width="11" bestFit="1" customWidth="1"/>
    <col min="14583" max="14583" width="14.375" bestFit="1" customWidth="1"/>
    <col min="14584" max="14584" width="10.25" bestFit="1" customWidth="1"/>
    <col min="14585" max="14585" width="11" bestFit="1" customWidth="1"/>
    <col min="14586" max="14586" width="17.125" customWidth="1"/>
    <col min="14589" max="14596" width="16.125" customWidth="1"/>
    <col min="14597" max="14597" width="9.25" customWidth="1"/>
    <col min="14598" max="14598" width="7.125" customWidth="1"/>
    <col min="14599" max="14599" width="11.125" customWidth="1"/>
    <col min="14600" max="14600" width="7.125" customWidth="1"/>
    <col min="14601" max="14601" width="11.125" bestFit="1" customWidth="1"/>
    <col min="14602" max="14602" width="7.125" customWidth="1"/>
    <col min="14603" max="14603" width="11.125" bestFit="1" customWidth="1"/>
    <col min="14604" max="14604" width="7.125" customWidth="1"/>
    <col min="14605" max="14605" width="11.125" customWidth="1"/>
    <col min="14606" max="14606" width="7.125" customWidth="1"/>
    <col min="14607" max="14607" width="11.125" bestFit="1" customWidth="1"/>
    <col min="14608" max="14608" width="7.125" customWidth="1"/>
    <col min="14609" max="14609" width="11.125" bestFit="1" customWidth="1"/>
    <col min="14610" max="14610" width="9.25" customWidth="1"/>
    <col min="14611" max="14611" width="7.125" customWidth="1"/>
    <col min="14612" max="14612" width="11.125" customWidth="1"/>
    <col min="14613" max="14613" width="11.125" bestFit="1" customWidth="1"/>
    <col min="14614" max="14614" width="7.125" customWidth="1"/>
    <col min="14615" max="14615" width="11.125" bestFit="1" customWidth="1"/>
    <col min="14616" max="14616" width="11.125" customWidth="1"/>
    <col min="14617" max="14617" width="7.125" customWidth="1"/>
    <col min="14618" max="14619" width="11.125" bestFit="1" customWidth="1"/>
    <col min="14620" max="14620" width="7.125" customWidth="1"/>
    <col min="14621" max="14622" width="11.125" bestFit="1" customWidth="1"/>
    <col min="14623" max="14623" width="9.25" customWidth="1"/>
    <col min="14624" max="14624" width="7.125" customWidth="1"/>
    <col min="14625" max="14627" width="11.125" bestFit="1" customWidth="1"/>
    <col min="14628" max="14628" width="7.125" customWidth="1"/>
    <col min="14629" max="14631" width="11.125" bestFit="1" customWidth="1"/>
    <col min="14632" max="14632" width="7.125" customWidth="1"/>
    <col min="14633" max="14635" width="11.125" bestFit="1" customWidth="1"/>
    <col min="14636" max="14636" width="9.25" bestFit="1" customWidth="1"/>
    <col min="14835" max="14835" width="9.625" bestFit="1" customWidth="1"/>
    <col min="14836" max="14836" width="14.375" bestFit="1" customWidth="1"/>
    <col min="14837" max="14837" width="10.25" bestFit="1" customWidth="1"/>
    <col min="14838" max="14838" width="11" bestFit="1" customWidth="1"/>
    <col min="14839" max="14839" width="14.375" bestFit="1" customWidth="1"/>
    <col min="14840" max="14840" width="10.25" bestFit="1" customWidth="1"/>
    <col min="14841" max="14841" width="11" bestFit="1" customWidth="1"/>
    <col min="14842" max="14842" width="17.125" customWidth="1"/>
    <col min="14845" max="14852" width="16.125" customWidth="1"/>
    <col min="14853" max="14853" width="9.25" customWidth="1"/>
    <col min="14854" max="14854" width="7.125" customWidth="1"/>
    <col min="14855" max="14855" width="11.125" customWidth="1"/>
    <col min="14856" max="14856" width="7.125" customWidth="1"/>
    <col min="14857" max="14857" width="11.125" bestFit="1" customWidth="1"/>
    <col min="14858" max="14858" width="7.125" customWidth="1"/>
    <col min="14859" max="14859" width="11.125" bestFit="1" customWidth="1"/>
    <col min="14860" max="14860" width="7.125" customWidth="1"/>
    <col min="14861" max="14861" width="11.125" customWidth="1"/>
    <col min="14862" max="14862" width="7.125" customWidth="1"/>
    <col min="14863" max="14863" width="11.125" bestFit="1" customWidth="1"/>
    <col min="14864" max="14864" width="7.125" customWidth="1"/>
    <col min="14865" max="14865" width="11.125" bestFit="1" customWidth="1"/>
    <col min="14866" max="14866" width="9.25" customWidth="1"/>
    <col min="14867" max="14867" width="7.125" customWidth="1"/>
    <col min="14868" max="14868" width="11.125" customWidth="1"/>
    <col min="14869" max="14869" width="11.125" bestFit="1" customWidth="1"/>
    <col min="14870" max="14870" width="7.125" customWidth="1"/>
    <col min="14871" max="14871" width="11.125" bestFit="1" customWidth="1"/>
    <col min="14872" max="14872" width="11.125" customWidth="1"/>
    <col min="14873" max="14873" width="7.125" customWidth="1"/>
    <col min="14874" max="14875" width="11.125" bestFit="1" customWidth="1"/>
    <col min="14876" max="14876" width="7.125" customWidth="1"/>
    <col min="14877" max="14878" width="11.125" bestFit="1" customWidth="1"/>
    <col min="14879" max="14879" width="9.25" customWidth="1"/>
    <col min="14880" max="14880" width="7.125" customWidth="1"/>
    <col min="14881" max="14883" width="11.125" bestFit="1" customWidth="1"/>
    <col min="14884" max="14884" width="7.125" customWidth="1"/>
    <col min="14885" max="14887" width="11.125" bestFit="1" customWidth="1"/>
    <col min="14888" max="14888" width="7.125" customWidth="1"/>
    <col min="14889" max="14891" width="11.125" bestFit="1" customWidth="1"/>
    <col min="14892" max="14892" width="9.25" bestFit="1" customWidth="1"/>
    <col min="15091" max="15091" width="9.625" bestFit="1" customWidth="1"/>
    <col min="15092" max="15092" width="14.375" bestFit="1" customWidth="1"/>
    <col min="15093" max="15093" width="10.25" bestFit="1" customWidth="1"/>
    <col min="15094" max="15094" width="11" bestFit="1" customWidth="1"/>
    <col min="15095" max="15095" width="14.375" bestFit="1" customWidth="1"/>
    <col min="15096" max="15096" width="10.25" bestFit="1" customWidth="1"/>
    <col min="15097" max="15097" width="11" bestFit="1" customWidth="1"/>
    <col min="15098" max="15098" width="17.125" customWidth="1"/>
    <col min="15101" max="15108" width="16.125" customWidth="1"/>
    <col min="15109" max="15109" width="9.25" customWidth="1"/>
    <col min="15110" max="15110" width="7.125" customWidth="1"/>
    <col min="15111" max="15111" width="11.125" customWidth="1"/>
    <col min="15112" max="15112" width="7.125" customWidth="1"/>
    <col min="15113" max="15113" width="11.125" bestFit="1" customWidth="1"/>
    <col min="15114" max="15114" width="7.125" customWidth="1"/>
    <col min="15115" max="15115" width="11.125" bestFit="1" customWidth="1"/>
    <col min="15116" max="15116" width="7.125" customWidth="1"/>
    <col min="15117" max="15117" width="11.125" customWidth="1"/>
    <col min="15118" max="15118" width="7.125" customWidth="1"/>
    <col min="15119" max="15119" width="11.125" bestFit="1" customWidth="1"/>
    <col min="15120" max="15120" width="7.125" customWidth="1"/>
    <col min="15121" max="15121" width="11.125" bestFit="1" customWidth="1"/>
    <col min="15122" max="15122" width="9.25" customWidth="1"/>
    <col min="15123" max="15123" width="7.125" customWidth="1"/>
    <col min="15124" max="15124" width="11.125" customWidth="1"/>
    <col min="15125" max="15125" width="11.125" bestFit="1" customWidth="1"/>
    <col min="15126" max="15126" width="7.125" customWidth="1"/>
    <col min="15127" max="15127" width="11.125" bestFit="1" customWidth="1"/>
    <col min="15128" max="15128" width="11.125" customWidth="1"/>
    <col min="15129" max="15129" width="7.125" customWidth="1"/>
    <col min="15130" max="15131" width="11.125" bestFit="1" customWidth="1"/>
    <col min="15132" max="15132" width="7.125" customWidth="1"/>
    <col min="15133" max="15134" width="11.125" bestFit="1" customWidth="1"/>
    <col min="15135" max="15135" width="9.25" customWidth="1"/>
    <col min="15136" max="15136" width="7.125" customWidth="1"/>
    <col min="15137" max="15139" width="11.125" bestFit="1" customWidth="1"/>
    <col min="15140" max="15140" width="7.125" customWidth="1"/>
    <col min="15141" max="15143" width="11.125" bestFit="1" customWidth="1"/>
    <col min="15144" max="15144" width="7.125" customWidth="1"/>
    <col min="15145" max="15147" width="11.125" bestFit="1" customWidth="1"/>
    <col min="15148" max="15148" width="9.25" bestFit="1" customWidth="1"/>
    <col min="15347" max="15347" width="9.625" bestFit="1" customWidth="1"/>
    <col min="15348" max="15348" width="14.375" bestFit="1" customWidth="1"/>
    <col min="15349" max="15349" width="10.25" bestFit="1" customWidth="1"/>
    <col min="15350" max="15350" width="11" bestFit="1" customWidth="1"/>
    <col min="15351" max="15351" width="14.375" bestFit="1" customWidth="1"/>
    <col min="15352" max="15352" width="10.25" bestFit="1" customWidth="1"/>
    <col min="15353" max="15353" width="11" bestFit="1" customWidth="1"/>
    <col min="15354" max="15354" width="17.125" customWidth="1"/>
    <col min="15357" max="15364" width="16.125" customWidth="1"/>
    <col min="15365" max="15365" width="9.25" customWidth="1"/>
    <col min="15366" max="15366" width="7.125" customWidth="1"/>
    <col min="15367" max="15367" width="11.125" customWidth="1"/>
    <col min="15368" max="15368" width="7.125" customWidth="1"/>
    <col min="15369" max="15369" width="11.125" bestFit="1" customWidth="1"/>
    <col min="15370" max="15370" width="7.125" customWidth="1"/>
    <col min="15371" max="15371" width="11.125" bestFit="1" customWidth="1"/>
    <col min="15372" max="15372" width="7.125" customWidth="1"/>
    <col min="15373" max="15373" width="11.125" customWidth="1"/>
    <col min="15374" max="15374" width="7.125" customWidth="1"/>
    <col min="15375" max="15375" width="11.125" bestFit="1" customWidth="1"/>
    <col min="15376" max="15376" width="7.125" customWidth="1"/>
    <col min="15377" max="15377" width="11.125" bestFit="1" customWidth="1"/>
    <col min="15378" max="15378" width="9.25" customWidth="1"/>
    <col min="15379" max="15379" width="7.125" customWidth="1"/>
    <col min="15380" max="15380" width="11.125" customWidth="1"/>
    <col min="15381" max="15381" width="11.125" bestFit="1" customWidth="1"/>
    <col min="15382" max="15382" width="7.125" customWidth="1"/>
    <col min="15383" max="15383" width="11.125" bestFit="1" customWidth="1"/>
    <col min="15384" max="15384" width="11.125" customWidth="1"/>
    <col min="15385" max="15385" width="7.125" customWidth="1"/>
    <col min="15386" max="15387" width="11.125" bestFit="1" customWidth="1"/>
    <col min="15388" max="15388" width="7.125" customWidth="1"/>
    <col min="15389" max="15390" width="11.125" bestFit="1" customWidth="1"/>
    <col min="15391" max="15391" width="9.25" customWidth="1"/>
    <col min="15392" max="15392" width="7.125" customWidth="1"/>
    <col min="15393" max="15395" width="11.125" bestFit="1" customWidth="1"/>
    <col min="15396" max="15396" width="7.125" customWidth="1"/>
    <col min="15397" max="15399" width="11.125" bestFit="1" customWidth="1"/>
    <col min="15400" max="15400" width="7.125" customWidth="1"/>
    <col min="15401" max="15403" width="11.125" bestFit="1" customWidth="1"/>
    <col min="15404" max="15404" width="9.25" bestFit="1" customWidth="1"/>
    <col min="15603" max="15603" width="9.625" bestFit="1" customWidth="1"/>
    <col min="15604" max="15604" width="14.375" bestFit="1" customWidth="1"/>
    <col min="15605" max="15605" width="10.25" bestFit="1" customWidth="1"/>
    <col min="15606" max="15606" width="11" bestFit="1" customWidth="1"/>
    <col min="15607" max="15607" width="14.375" bestFit="1" customWidth="1"/>
    <col min="15608" max="15608" width="10.25" bestFit="1" customWidth="1"/>
    <col min="15609" max="15609" width="11" bestFit="1" customWidth="1"/>
    <col min="15610" max="15610" width="17.125" customWidth="1"/>
    <col min="15613" max="15620" width="16.125" customWidth="1"/>
    <col min="15621" max="15621" width="9.25" customWidth="1"/>
    <col min="15622" max="15622" width="7.125" customWidth="1"/>
    <col min="15623" max="15623" width="11.125" customWidth="1"/>
    <col min="15624" max="15624" width="7.125" customWidth="1"/>
    <col min="15625" max="15625" width="11.125" bestFit="1" customWidth="1"/>
    <col min="15626" max="15626" width="7.125" customWidth="1"/>
    <col min="15627" max="15627" width="11.125" bestFit="1" customWidth="1"/>
    <col min="15628" max="15628" width="7.125" customWidth="1"/>
    <col min="15629" max="15629" width="11.125" customWidth="1"/>
    <col min="15630" max="15630" width="7.125" customWidth="1"/>
    <col min="15631" max="15631" width="11.125" bestFit="1" customWidth="1"/>
    <col min="15632" max="15632" width="7.125" customWidth="1"/>
    <col min="15633" max="15633" width="11.125" bestFit="1" customWidth="1"/>
    <col min="15634" max="15634" width="9.25" customWidth="1"/>
    <col min="15635" max="15635" width="7.125" customWidth="1"/>
    <col min="15636" max="15636" width="11.125" customWidth="1"/>
    <col min="15637" max="15637" width="11.125" bestFit="1" customWidth="1"/>
    <col min="15638" max="15638" width="7.125" customWidth="1"/>
    <col min="15639" max="15639" width="11.125" bestFit="1" customWidth="1"/>
    <col min="15640" max="15640" width="11.125" customWidth="1"/>
    <col min="15641" max="15641" width="7.125" customWidth="1"/>
    <col min="15642" max="15643" width="11.125" bestFit="1" customWidth="1"/>
    <col min="15644" max="15644" width="7.125" customWidth="1"/>
    <col min="15645" max="15646" width="11.125" bestFit="1" customWidth="1"/>
    <col min="15647" max="15647" width="9.25" customWidth="1"/>
    <col min="15648" max="15648" width="7.125" customWidth="1"/>
    <col min="15649" max="15651" width="11.125" bestFit="1" customWidth="1"/>
    <col min="15652" max="15652" width="7.125" customWidth="1"/>
    <col min="15653" max="15655" width="11.125" bestFit="1" customWidth="1"/>
    <col min="15656" max="15656" width="7.125" customWidth="1"/>
    <col min="15657" max="15659" width="11.125" bestFit="1" customWidth="1"/>
    <col min="15660" max="15660" width="9.25" bestFit="1" customWidth="1"/>
    <col min="15859" max="15859" width="9.625" bestFit="1" customWidth="1"/>
    <col min="15860" max="15860" width="14.375" bestFit="1" customWidth="1"/>
    <col min="15861" max="15861" width="10.25" bestFit="1" customWidth="1"/>
    <col min="15862" max="15862" width="11" bestFit="1" customWidth="1"/>
    <col min="15863" max="15863" width="14.375" bestFit="1" customWidth="1"/>
    <col min="15864" max="15864" width="10.25" bestFit="1" customWidth="1"/>
    <col min="15865" max="15865" width="11" bestFit="1" customWidth="1"/>
    <col min="15866" max="15866" width="17.125" customWidth="1"/>
    <col min="15869" max="15876" width="16.125" customWidth="1"/>
    <col min="15877" max="15877" width="9.25" customWidth="1"/>
    <col min="15878" max="15878" width="7.125" customWidth="1"/>
    <col min="15879" max="15879" width="11.125" customWidth="1"/>
    <col min="15880" max="15880" width="7.125" customWidth="1"/>
    <col min="15881" max="15881" width="11.125" bestFit="1" customWidth="1"/>
    <col min="15882" max="15882" width="7.125" customWidth="1"/>
    <col min="15883" max="15883" width="11.125" bestFit="1" customWidth="1"/>
    <col min="15884" max="15884" width="7.125" customWidth="1"/>
    <col min="15885" max="15885" width="11.125" customWidth="1"/>
    <col min="15886" max="15886" width="7.125" customWidth="1"/>
    <col min="15887" max="15887" width="11.125" bestFit="1" customWidth="1"/>
    <col min="15888" max="15888" width="7.125" customWidth="1"/>
    <col min="15889" max="15889" width="11.125" bestFit="1" customWidth="1"/>
    <col min="15890" max="15890" width="9.25" customWidth="1"/>
    <col min="15891" max="15891" width="7.125" customWidth="1"/>
    <col min="15892" max="15892" width="11.125" customWidth="1"/>
    <col min="15893" max="15893" width="11.125" bestFit="1" customWidth="1"/>
    <col min="15894" max="15894" width="7.125" customWidth="1"/>
    <col min="15895" max="15895" width="11.125" bestFit="1" customWidth="1"/>
    <col min="15896" max="15896" width="11.125" customWidth="1"/>
    <col min="15897" max="15897" width="7.125" customWidth="1"/>
    <col min="15898" max="15899" width="11.125" bestFit="1" customWidth="1"/>
    <col min="15900" max="15900" width="7.125" customWidth="1"/>
    <col min="15901" max="15902" width="11.125" bestFit="1" customWidth="1"/>
    <col min="15903" max="15903" width="9.25" customWidth="1"/>
    <col min="15904" max="15904" width="7.125" customWidth="1"/>
    <col min="15905" max="15907" width="11.125" bestFit="1" customWidth="1"/>
    <col min="15908" max="15908" width="7.125" customWidth="1"/>
    <col min="15909" max="15911" width="11.125" bestFit="1" customWidth="1"/>
    <col min="15912" max="15912" width="7.125" customWidth="1"/>
    <col min="15913" max="15915" width="11.125" bestFit="1" customWidth="1"/>
    <col min="15916" max="15916" width="9.25" bestFit="1" customWidth="1"/>
    <col min="16115" max="16115" width="9.625" bestFit="1" customWidth="1"/>
    <col min="16116" max="16116" width="14.375" bestFit="1" customWidth="1"/>
    <col min="16117" max="16117" width="10.25" bestFit="1" customWidth="1"/>
    <col min="16118" max="16118" width="11" bestFit="1" customWidth="1"/>
    <col min="16119" max="16119" width="14.375" bestFit="1" customWidth="1"/>
    <col min="16120" max="16120" width="10.25" bestFit="1" customWidth="1"/>
    <col min="16121" max="16121" width="11" bestFit="1" customWidth="1"/>
    <col min="16122" max="16122" width="17.125" customWidth="1"/>
    <col min="16125" max="16132" width="16.125" customWidth="1"/>
    <col min="16133" max="16133" width="9.25" customWidth="1"/>
    <col min="16134" max="16134" width="7.125" customWidth="1"/>
    <col min="16135" max="16135" width="11.125" customWidth="1"/>
    <col min="16136" max="16136" width="7.125" customWidth="1"/>
    <col min="16137" max="16137" width="11.125" bestFit="1" customWidth="1"/>
    <col min="16138" max="16138" width="7.125" customWidth="1"/>
    <col min="16139" max="16139" width="11.125" bestFit="1" customWidth="1"/>
    <col min="16140" max="16140" width="7.125" customWidth="1"/>
    <col min="16141" max="16141" width="11.125" customWidth="1"/>
    <col min="16142" max="16142" width="7.125" customWidth="1"/>
    <col min="16143" max="16143" width="11.125" bestFit="1" customWidth="1"/>
    <col min="16144" max="16144" width="7.125" customWidth="1"/>
    <col min="16145" max="16145" width="11.125" bestFit="1" customWidth="1"/>
    <col min="16146" max="16146" width="9.25" customWidth="1"/>
    <col min="16147" max="16147" width="7.125" customWidth="1"/>
    <col min="16148" max="16148" width="11.125" customWidth="1"/>
    <col min="16149" max="16149" width="11.125" bestFit="1" customWidth="1"/>
    <col min="16150" max="16150" width="7.125" customWidth="1"/>
    <col min="16151" max="16151" width="11.125" bestFit="1" customWidth="1"/>
    <col min="16152" max="16152" width="11.125" customWidth="1"/>
    <col min="16153" max="16153" width="7.125" customWidth="1"/>
    <col min="16154" max="16155" width="11.125" bestFit="1" customWidth="1"/>
    <col min="16156" max="16156" width="7.125" customWidth="1"/>
    <col min="16157" max="16158" width="11.125" bestFit="1" customWidth="1"/>
    <col min="16159" max="16159" width="9.25" customWidth="1"/>
    <col min="16160" max="16160" width="7.125" customWidth="1"/>
    <col min="16161" max="16163" width="11.125" bestFit="1" customWidth="1"/>
    <col min="16164" max="16164" width="7.125" customWidth="1"/>
    <col min="16165" max="16167" width="11.125" bestFit="1" customWidth="1"/>
    <col min="16168" max="16168" width="7.125" customWidth="1"/>
    <col min="16169" max="16171" width="11.125" bestFit="1" customWidth="1"/>
    <col min="16172" max="16172" width="9.25" bestFit="1" customWidth="1"/>
  </cols>
  <sheetData>
    <row r="1" spans="1:11" s="159" customFormat="1" ht="15">
      <c r="A1" s="69" t="s">
        <v>10</v>
      </c>
      <c r="B1" s="81" t="s">
        <v>3</v>
      </c>
      <c r="C1" s="220" t="s">
        <v>7</v>
      </c>
      <c r="D1" s="220" t="s">
        <v>4</v>
      </c>
      <c r="E1" s="220" t="s">
        <v>8</v>
      </c>
      <c r="F1" s="220" t="s">
        <v>15</v>
      </c>
      <c r="G1" s="220" t="s">
        <v>16</v>
      </c>
      <c r="H1" s="220" t="s">
        <v>14</v>
      </c>
      <c r="I1" s="220" t="s">
        <v>21</v>
      </c>
      <c r="J1" s="220" t="s">
        <v>22</v>
      </c>
      <c r="K1" s="243" t="s">
        <v>27</v>
      </c>
    </row>
    <row r="2" spans="1:11" ht="15">
      <c r="A2" s="79" t="s">
        <v>158</v>
      </c>
      <c r="B2" s="7">
        <v>4419</v>
      </c>
      <c r="C2" s="201">
        <v>4543</v>
      </c>
      <c r="D2" s="205">
        <v>4509</v>
      </c>
      <c r="E2" s="205">
        <v>3517</v>
      </c>
      <c r="F2" s="205">
        <v>2066</v>
      </c>
      <c r="G2" s="205">
        <v>6568</v>
      </c>
      <c r="H2" s="205">
        <v>7071</v>
      </c>
      <c r="I2" s="205">
        <v>4178</v>
      </c>
      <c r="J2" s="205">
        <v>2763</v>
      </c>
      <c r="K2" s="241">
        <v>6079</v>
      </c>
    </row>
    <row r="3" spans="1:11" ht="15">
      <c r="A3" s="11" t="s">
        <v>159</v>
      </c>
      <c r="B3" s="7">
        <v>3968</v>
      </c>
      <c r="C3" s="201">
        <v>3793</v>
      </c>
      <c r="D3" s="205">
        <v>3840</v>
      </c>
      <c r="E3" s="205">
        <v>2882</v>
      </c>
      <c r="F3" s="205">
        <v>2756</v>
      </c>
      <c r="G3" s="205">
        <v>4071</v>
      </c>
      <c r="H3" s="205">
        <v>4018</v>
      </c>
      <c r="I3" s="205">
        <v>4060</v>
      </c>
      <c r="J3" s="205">
        <v>1695</v>
      </c>
      <c r="K3" s="240">
        <v>3720</v>
      </c>
    </row>
    <row r="4" spans="1:11" ht="15">
      <c r="A4" s="79" t="s">
        <v>160</v>
      </c>
      <c r="B4" s="7">
        <f>B2-B3</f>
        <v>451</v>
      </c>
      <c r="C4" s="7">
        <f t="shared" ref="C4:J4" si="0">C2-C3</f>
        <v>750</v>
      </c>
      <c r="D4" s="7">
        <f t="shared" si="0"/>
        <v>669</v>
      </c>
      <c r="E4" s="7">
        <f t="shared" si="0"/>
        <v>635</v>
      </c>
      <c r="F4" s="7">
        <f t="shared" si="0"/>
        <v>-690</v>
      </c>
      <c r="G4" s="7">
        <f t="shared" si="0"/>
        <v>2497</v>
      </c>
      <c r="H4" s="7">
        <f t="shared" si="0"/>
        <v>3053</v>
      </c>
      <c r="I4" s="7">
        <f t="shared" si="0"/>
        <v>118</v>
      </c>
      <c r="J4" s="7">
        <f t="shared" si="0"/>
        <v>1068</v>
      </c>
      <c r="K4" s="242">
        <f>K2-K3</f>
        <v>2359</v>
      </c>
    </row>
  </sheetData>
  <pageMargins left="0.7" right="0.7" top="0.75" bottom="0.75" header="0.3" footer="0.3"/>
  <pageSetup paperSize="9"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7"/>
  <dimension ref="A1:A20"/>
  <sheetViews>
    <sheetView zoomScaleNormal="100" workbookViewId="0">
      <selection activeCell="H15" sqref="H15"/>
    </sheetView>
  </sheetViews>
  <sheetFormatPr defaultColWidth="9" defaultRowHeight="14.25"/>
  <cols>
    <col min="1" max="1" width="24.625" style="1" bestFit="1" customWidth="1"/>
    <col min="2" max="16384" width="9" style="1"/>
  </cols>
  <sheetData>
    <row r="1" spans="1:1" ht="15">
      <c r="A1" s="246" t="s">
        <v>69</v>
      </c>
    </row>
    <row r="2" spans="1:1">
      <c r="A2" s="1" t="s">
        <v>30</v>
      </c>
    </row>
    <row r="16" spans="1:1">
      <c r="A16" s="138"/>
    </row>
    <row r="17" spans="1:1">
      <c r="A17" s="139"/>
    </row>
    <row r="19" spans="1:1">
      <c r="A19" s="9" t="s">
        <v>31</v>
      </c>
    </row>
    <row r="20" spans="1:1">
      <c r="A20" s="68"/>
    </row>
  </sheetData>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8"/>
  <dimension ref="A1:K35"/>
  <sheetViews>
    <sheetView tabSelected="1" topLeftCell="A34" zoomScale="115" zoomScaleNormal="115" workbookViewId="0">
      <selection activeCell="A39" sqref="A39"/>
    </sheetView>
  </sheetViews>
  <sheetFormatPr defaultColWidth="9.125" defaultRowHeight="14.25"/>
  <cols>
    <col min="1" max="1" width="24.375" style="55" customWidth="1"/>
    <col min="2" max="2" width="20.375" style="55" bestFit="1" customWidth="1"/>
    <col min="3" max="3" width="23.125" style="1" customWidth="1"/>
    <col min="4" max="4" width="10.375" style="1" customWidth="1"/>
    <col min="5" max="5" width="16.75" style="1" customWidth="1"/>
    <col min="6" max="6" width="28.375" style="1" customWidth="1"/>
    <col min="7" max="7" width="23.125" style="1" customWidth="1"/>
    <col min="8" max="9" width="9" style="33" customWidth="1"/>
    <col min="10" max="16384" width="9.125" style="1"/>
  </cols>
  <sheetData>
    <row r="1" spans="1:11" ht="58.5" customHeight="1" thickBot="1">
      <c r="A1" s="111" t="s">
        <v>168</v>
      </c>
      <c r="B1" s="112" t="s">
        <v>17</v>
      </c>
      <c r="C1" s="111" t="s">
        <v>161</v>
      </c>
      <c r="D1" s="111" t="s">
        <v>162</v>
      </c>
      <c r="E1" s="111" t="s">
        <v>163</v>
      </c>
      <c r="F1" s="261" t="s">
        <v>164</v>
      </c>
      <c r="G1" s="111" t="s">
        <v>165</v>
      </c>
    </row>
    <row r="2" spans="1:11" s="37" customFormat="1" ht="49.5" customHeight="1" thickBot="1">
      <c r="A2" s="263" t="s">
        <v>169</v>
      </c>
      <c r="B2" s="58"/>
      <c r="C2" s="34">
        <v>785075.39700000011</v>
      </c>
      <c r="D2" s="34">
        <v>56420.294999999998</v>
      </c>
      <c r="E2" s="34">
        <v>54933.620999999999</v>
      </c>
      <c r="F2" s="34">
        <v>18469.378000000004</v>
      </c>
      <c r="G2" s="34">
        <v>914894.30099999998</v>
      </c>
      <c r="H2" s="35">
        <v>884672.69200000004</v>
      </c>
      <c r="I2" s="36"/>
    </row>
    <row r="3" spans="1:11" ht="15" thickBot="1">
      <c r="A3" s="264" t="s">
        <v>170</v>
      </c>
      <c r="B3" s="59" t="s">
        <v>179</v>
      </c>
      <c r="C3" s="38">
        <v>436843.90700000006</v>
      </c>
      <c r="D3" s="38">
        <v>29978.191000000003</v>
      </c>
      <c r="E3" s="38">
        <v>15862.326999999997</v>
      </c>
      <c r="F3" s="38">
        <v>13583.689999999999</v>
      </c>
      <c r="G3" s="38">
        <v>496266.55800000002</v>
      </c>
      <c r="H3" s="39"/>
      <c r="I3" s="40"/>
    </row>
    <row r="4" spans="1:11" ht="15">
      <c r="A4" s="265" t="s">
        <v>171</v>
      </c>
      <c r="B4" s="60"/>
      <c r="C4" s="41">
        <v>113694.97100000001</v>
      </c>
      <c r="D4" s="41">
        <v>14468.44</v>
      </c>
      <c r="E4" s="41">
        <v>253.03300000000002</v>
      </c>
      <c r="F4" s="41">
        <v>-2048.395</v>
      </c>
      <c r="G4" s="41">
        <v>126365.242</v>
      </c>
      <c r="H4" s="42"/>
      <c r="K4" s="3"/>
    </row>
    <row r="5" spans="1:11">
      <c r="A5" s="266" t="s">
        <v>170</v>
      </c>
      <c r="B5" s="61" t="s">
        <v>180</v>
      </c>
      <c r="C5" s="43">
        <v>89096.971000000005</v>
      </c>
      <c r="D5" s="43">
        <v>8890.4399999999987</v>
      </c>
      <c r="E5" s="43">
        <v>253.03300000000002</v>
      </c>
      <c r="F5" s="43">
        <v>-2048.395</v>
      </c>
      <c r="G5" s="43">
        <v>96189.241999999998</v>
      </c>
      <c r="H5" s="44"/>
    </row>
    <row r="6" spans="1:11" ht="15" thickBot="1">
      <c r="A6" s="267"/>
      <c r="B6" s="59" t="s">
        <v>181</v>
      </c>
      <c r="C6" s="38">
        <v>24598</v>
      </c>
      <c r="D6" s="38">
        <v>5578</v>
      </c>
      <c r="E6" s="38">
        <v>0</v>
      </c>
      <c r="F6" s="38">
        <v>0</v>
      </c>
      <c r="G6" s="38">
        <v>30176</v>
      </c>
      <c r="H6" s="44"/>
    </row>
    <row r="7" spans="1:11" ht="15">
      <c r="A7" s="265" t="s">
        <v>172</v>
      </c>
      <c r="B7" s="60"/>
      <c r="C7" s="41">
        <v>285395.87100000004</v>
      </c>
      <c r="D7" s="41">
        <v>23469.196</v>
      </c>
      <c r="E7" s="41">
        <v>38239.608999999997</v>
      </c>
      <c r="F7" s="41">
        <v>6270.1210000000001</v>
      </c>
      <c r="G7" s="41">
        <v>353375.70699999999</v>
      </c>
      <c r="H7" s="45"/>
    </row>
    <row r="8" spans="1:11" ht="15">
      <c r="A8" s="266" t="s">
        <v>170</v>
      </c>
      <c r="B8" s="61" t="s">
        <v>182</v>
      </c>
      <c r="C8" s="43">
        <v>183187.51700000002</v>
      </c>
      <c r="D8" s="43">
        <v>15636.624</v>
      </c>
      <c r="E8" s="43">
        <v>31676.641</v>
      </c>
      <c r="F8" s="43">
        <v>2796.5769999999998</v>
      </c>
      <c r="G8" s="43">
        <v>233297.05600000001</v>
      </c>
      <c r="H8" s="46"/>
    </row>
    <row r="9" spans="1:11" ht="15" thickBot="1">
      <c r="A9" s="267"/>
      <c r="B9" s="59" t="s">
        <v>183</v>
      </c>
      <c r="C9" s="38">
        <v>102208.35400000001</v>
      </c>
      <c r="D9" s="38">
        <v>7832.5719999999992</v>
      </c>
      <c r="E9" s="38">
        <v>6562.9679999999998</v>
      </c>
      <c r="F9" s="38">
        <v>3473.5439999999999</v>
      </c>
      <c r="G9" s="38">
        <v>120078.651</v>
      </c>
      <c r="H9" s="47"/>
    </row>
    <row r="10" spans="1:11" ht="15">
      <c r="A10" s="265" t="s">
        <v>173</v>
      </c>
      <c r="B10" s="60"/>
      <c r="C10" s="41">
        <v>173747.67</v>
      </c>
      <c r="D10" s="41">
        <v>19884.086000000003</v>
      </c>
      <c r="E10" s="41">
        <v>7560.8860000000004</v>
      </c>
      <c r="F10" s="41">
        <v>2880.68</v>
      </c>
      <c r="G10" s="41">
        <v>204070.54499999998</v>
      </c>
      <c r="H10" s="45"/>
    </row>
    <row r="11" spans="1:11" ht="29.25">
      <c r="A11" s="266" t="s">
        <v>170</v>
      </c>
      <c r="B11" s="62" t="s">
        <v>184</v>
      </c>
      <c r="C11" s="48">
        <v>31041.392</v>
      </c>
      <c r="D11" s="48">
        <v>10070.005999999999</v>
      </c>
      <c r="E11" s="48">
        <v>-264.22899999999998</v>
      </c>
      <c r="F11" s="48">
        <v>212.76</v>
      </c>
      <c r="G11" s="48">
        <v>41057.868000000002</v>
      </c>
      <c r="H11" s="42"/>
    </row>
    <row r="12" spans="1:11">
      <c r="A12" s="266"/>
      <c r="B12" s="62" t="s">
        <v>95</v>
      </c>
      <c r="C12" s="48">
        <v>37834.137000000002</v>
      </c>
      <c r="D12" s="48">
        <v>4692.8150000000005</v>
      </c>
      <c r="E12" s="48">
        <v>683.495</v>
      </c>
      <c r="F12" s="48">
        <v>1246.9569999999997</v>
      </c>
      <c r="G12" s="48">
        <v>44457.695</v>
      </c>
      <c r="H12" s="47"/>
    </row>
    <row r="13" spans="1:11">
      <c r="A13" s="266"/>
      <c r="B13" s="62" t="s">
        <v>98</v>
      </c>
      <c r="C13" s="48">
        <v>26592</v>
      </c>
      <c r="D13" s="48">
        <v>4074</v>
      </c>
      <c r="E13" s="48">
        <v>0</v>
      </c>
      <c r="F13" s="48">
        <v>323</v>
      </c>
      <c r="G13" s="48">
        <v>30988</v>
      </c>
      <c r="H13" s="47"/>
    </row>
    <row r="14" spans="1:11" ht="15" thickBot="1">
      <c r="A14" s="268"/>
      <c r="B14" s="63" t="s">
        <v>124</v>
      </c>
      <c r="C14" s="48">
        <v>78280.141000000003</v>
      </c>
      <c r="D14" s="48">
        <v>1047.2650000000001</v>
      </c>
      <c r="E14" s="48">
        <v>7141.6200000000008</v>
      </c>
      <c r="F14" s="48">
        <v>1097.963</v>
      </c>
      <c r="G14" s="48">
        <v>87566.982000000004</v>
      </c>
      <c r="H14" s="47"/>
    </row>
    <row r="15" spans="1:11" ht="15.75" thickBot="1">
      <c r="A15" s="269" t="s">
        <v>174</v>
      </c>
      <c r="B15" s="59"/>
      <c r="C15" s="49">
        <v>214570.024</v>
      </c>
      <c r="D15" s="49">
        <v>-2269.2019999999998</v>
      </c>
      <c r="E15" s="49">
        <v>8880.0929999999989</v>
      </c>
      <c r="F15" s="49">
        <v>8327.4290000000019</v>
      </c>
      <c r="G15" s="49">
        <v>229508.34400000001</v>
      </c>
      <c r="H15" s="47"/>
    </row>
    <row r="16" spans="1:11" ht="15.75" thickBot="1">
      <c r="A16" s="270" t="s">
        <v>175</v>
      </c>
      <c r="B16" s="59"/>
      <c r="C16" s="49">
        <v>-2333.1390000000001</v>
      </c>
      <c r="D16" s="49">
        <v>867.77499999999986</v>
      </c>
      <c r="E16" s="49">
        <v>0</v>
      </c>
      <c r="F16" s="49">
        <v>3039.5430000000006</v>
      </c>
      <c r="G16" s="49">
        <v>1574.463</v>
      </c>
      <c r="H16" s="47"/>
    </row>
    <row r="17" spans="1:8" ht="15.75" thickBot="1">
      <c r="A17" s="271" t="s">
        <v>176</v>
      </c>
      <c r="B17" s="58"/>
      <c r="C17" s="34">
        <v>554600.86699999997</v>
      </c>
      <c r="D17" s="34">
        <v>38979.305999999997</v>
      </c>
      <c r="E17" s="34">
        <v>39772.885999999999</v>
      </c>
      <c r="F17" s="34">
        <v>18306.679999999997</v>
      </c>
      <c r="G17" s="34">
        <v>651658.61300000001</v>
      </c>
      <c r="H17" s="50"/>
    </row>
    <row r="18" spans="1:8" ht="15.75" thickBot="1">
      <c r="A18" s="267" t="s">
        <v>170</v>
      </c>
      <c r="B18" s="62" t="s">
        <v>185</v>
      </c>
      <c r="C18" s="155">
        <v>147289.44500000001</v>
      </c>
      <c r="D18" s="155">
        <v>6932.7870000000003</v>
      </c>
      <c r="E18" s="155">
        <v>0</v>
      </c>
      <c r="F18" s="155">
        <v>10760.098</v>
      </c>
      <c r="G18" s="155">
        <v>164981.16600000003</v>
      </c>
      <c r="H18" s="50"/>
    </row>
    <row r="19" spans="1:8" ht="15">
      <c r="A19" s="265" t="s">
        <v>177</v>
      </c>
      <c r="B19" s="60"/>
      <c r="C19" s="41">
        <v>265340.40500000003</v>
      </c>
      <c r="D19" s="41">
        <v>26222.870000000003</v>
      </c>
      <c r="E19" s="41">
        <v>7199</v>
      </c>
      <c r="F19" s="41">
        <v>-108.42900000000009</v>
      </c>
      <c r="G19" s="41">
        <v>298653.94400000002</v>
      </c>
      <c r="H19" s="42"/>
    </row>
    <row r="20" spans="1:8" ht="15">
      <c r="A20" s="266" t="s">
        <v>170</v>
      </c>
      <c r="B20" s="61" t="s">
        <v>180</v>
      </c>
      <c r="C20" s="43">
        <v>254153</v>
      </c>
      <c r="D20" s="43">
        <v>26912.429</v>
      </c>
      <c r="E20" s="43">
        <v>7199</v>
      </c>
      <c r="F20" s="43">
        <v>-60.428999999999974</v>
      </c>
      <c r="G20" s="43">
        <v>288204</v>
      </c>
      <c r="H20" s="51"/>
    </row>
    <row r="21" spans="1:8" ht="15" thickBot="1">
      <c r="A21" s="267"/>
      <c r="B21" s="59" t="s">
        <v>181</v>
      </c>
      <c r="C21" s="38">
        <v>11187.405000000001</v>
      </c>
      <c r="D21" s="38">
        <v>-689.55899999999997</v>
      </c>
      <c r="E21" s="38">
        <v>0</v>
      </c>
      <c r="F21" s="38">
        <v>-48</v>
      </c>
      <c r="G21" s="38">
        <v>10449.944</v>
      </c>
      <c r="H21" s="39"/>
    </row>
    <row r="22" spans="1:8" ht="15">
      <c r="A22" s="265" t="s">
        <v>172</v>
      </c>
      <c r="B22" s="60"/>
      <c r="C22" s="41">
        <v>219048.65899999999</v>
      </c>
      <c r="D22" s="41">
        <v>10936.308000000001</v>
      </c>
      <c r="E22" s="41">
        <v>32573.885999999999</v>
      </c>
      <c r="F22" s="41">
        <v>14265.937999999998</v>
      </c>
      <c r="G22" s="41">
        <v>276823.83499999996</v>
      </c>
      <c r="H22" s="42"/>
    </row>
    <row r="23" spans="1:8">
      <c r="A23" s="266" t="s">
        <v>170</v>
      </c>
      <c r="B23" s="61" t="s">
        <v>186</v>
      </c>
      <c r="C23" s="43">
        <v>153158.42199999999</v>
      </c>
      <c r="D23" s="43">
        <v>5134.0899999999992</v>
      </c>
      <c r="E23" s="43">
        <v>32573.885999999999</v>
      </c>
      <c r="F23" s="43">
        <v>7607.0110000000004</v>
      </c>
      <c r="G23" s="43">
        <v>198473.44699999999</v>
      </c>
      <c r="H23" s="47"/>
    </row>
    <row r="24" spans="1:8" ht="15" thickBot="1">
      <c r="A24" s="267"/>
      <c r="B24" s="59" t="s">
        <v>183</v>
      </c>
      <c r="C24" s="38">
        <v>65890.236999999994</v>
      </c>
      <c r="D24" s="38">
        <v>5802.2179999999998</v>
      </c>
      <c r="E24" s="38">
        <v>0</v>
      </c>
      <c r="F24" s="38">
        <v>6658.9269999999988</v>
      </c>
      <c r="G24" s="38">
        <v>78350.388000000006</v>
      </c>
      <c r="H24" s="47"/>
    </row>
    <row r="25" spans="1:8" ht="15">
      <c r="A25" s="265" t="s">
        <v>70</v>
      </c>
      <c r="B25" s="60"/>
      <c r="C25" s="41">
        <v>70211.803</v>
      </c>
      <c r="D25" s="41">
        <v>1820.1280000000013</v>
      </c>
      <c r="E25" s="41">
        <v>0</v>
      </c>
      <c r="F25" s="41">
        <v>4149.1710000000003</v>
      </c>
      <c r="G25" s="41">
        <v>76180.834000000003</v>
      </c>
      <c r="H25" s="45"/>
    </row>
    <row r="26" spans="1:8" ht="43.5">
      <c r="A26" s="266" t="s">
        <v>170</v>
      </c>
      <c r="B26" s="62" t="s">
        <v>187</v>
      </c>
      <c r="C26" s="48">
        <v>26552.216</v>
      </c>
      <c r="D26" s="48">
        <v>-889.59999999999968</v>
      </c>
      <c r="E26" s="48">
        <v>0</v>
      </c>
      <c r="F26" s="48">
        <v>3835.4479999999999</v>
      </c>
      <c r="G26" s="48">
        <v>29497.829000000002</v>
      </c>
      <c r="H26" s="46"/>
    </row>
    <row r="27" spans="1:8">
      <c r="A27" s="266"/>
      <c r="B27" s="61" t="s">
        <v>95</v>
      </c>
      <c r="C27" s="48">
        <v>20900.587</v>
      </c>
      <c r="D27" s="48">
        <v>-578.27199999999993</v>
      </c>
      <c r="E27" s="48">
        <v>0</v>
      </c>
      <c r="F27" s="48">
        <v>486.72300000000001</v>
      </c>
      <c r="G27" s="48">
        <v>20810.004999999997</v>
      </c>
      <c r="H27" s="47"/>
    </row>
    <row r="28" spans="1:8" ht="15" thickBot="1">
      <c r="A28" s="267"/>
      <c r="B28" s="59" t="s">
        <v>188</v>
      </c>
      <c r="C28" s="48">
        <v>22759</v>
      </c>
      <c r="D28" s="48">
        <v>3288</v>
      </c>
      <c r="E28" s="48">
        <v>0</v>
      </c>
      <c r="F28" s="48">
        <v>-173</v>
      </c>
      <c r="G28" s="48">
        <v>25873</v>
      </c>
      <c r="H28" s="45"/>
    </row>
    <row r="29" spans="1:8" ht="15.75" thickBot="1">
      <c r="A29" s="271" t="s">
        <v>178</v>
      </c>
      <c r="B29" s="64"/>
      <c r="C29" s="34">
        <v>-230474.53</v>
      </c>
      <c r="D29" s="34">
        <v>-17440.989000000001</v>
      </c>
      <c r="E29" s="34">
        <v>-15160.735000000006</v>
      </c>
      <c r="F29" s="34">
        <v>-162.69800000000373</v>
      </c>
      <c r="G29" s="34">
        <v>-263235.68799999997</v>
      </c>
      <c r="H29" s="42"/>
    </row>
    <row r="30" spans="1:8" ht="15" thickBot="1">
      <c r="A30" s="272" t="s">
        <v>170</v>
      </c>
      <c r="B30" s="113" t="s">
        <v>189</v>
      </c>
      <c r="C30" s="114">
        <v>-289554.462</v>
      </c>
      <c r="D30" s="114">
        <v>-23045.404000000002</v>
      </c>
      <c r="E30" s="114">
        <v>-15862.326999999997</v>
      </c>
      <c r="F30" s="114">
        <v>-2823.5920000000015</v>
      </c>
      <c r="G30" s="114">
        <v>-331285.39199999999</v>
      </c>
      <c r="H30" s="47"/>
    </row>
    <row r="31" spans="1:8" ht="14.25" customHeight="1">
      <c r="A31" s="262" t="s">
        <v>166</v>
      </c>
      <c r="B31" s="65"/>
      <c r="C31" s="52"/>
      <c r="D31" s="52"/>
      <c r="E31" s="52"/>
      <c r="F31" s="52"/>
      <c r="G31" s="52"/>
      <c r="H31" s="47"/>
    </row>
    <row r="32" spans="1:8">
      <c r="A32" s="262" t="s">
        <v>167</v>
      </c>
      <c r="B32" s="66"/>
      <c r="C32" s="53"/>
      <c r="D32" s="53"/>
      <c r="E32" s="53"/>
      <c r="F32" s="53"/>
      <c r="G32" s="53"/>
      <c r="H32" s="47"/>
    </row>
    <row r="33" spans="8:8">
      <c r="H33" s="45"/>
    </row>
    <row r="34" spans="8:8" ht="15">
      <c r="H34" s="42"/>
    </row>
    <row r="35" spans="8:8">
      <c r="H35" s="54"/>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dimension ref="A1:Q5"/>
  <sheetViews>
    <sheetView zoomScaleNormal="100" workbookViewId="0">
      <selection activeCell="O25" sqref="O25"/>
    </sheetView>
  </sheetViews>
  <sheetFormatPr defaultRowHeight="14.25"/>
  <cols>
    <col min="1" max="1" width="19.625" customWidth="1"/>
  </cols>
  <sheetData>
    <row r="1" spans="1:17" ht="15">
      <c r="A1" s="90" t="s">
        <v>34</v>
      </c>
      <c r="B1" s="91" t="s">
        <v>1</v>
      </c>
      <c r="C1" s="192" t="s">
        <v>2</v>
      </c>
      <c r="D1" s="192" t="s">
        <v>3</v>
      </c>
      <c r="E1" s="192" t="s">
        <v>7</v>
      </c>
      <c r="F1" s="192" t="s">
        <v>4</v>
      </c>
      <c r="G1" s="192" t="s">
        <v>8</v>
      </c>
      <c r="H1" s="82" t="s">
        <v>15</v>
      </c>
      <c r="I1" s="82" t="s">
        <v>16</v>
      </c>
      <c r="J1" s="82" t="s">
        <v>14</v>
      </c>
      <c r="K1" s="82" t="s">
        <v>21</v>
      </c>
      <c r="L1" s="163" t="s">
        <v>22</v>
      </c>
      <c r="M1" s="163" t="s">
        <v>27</v>
      </c>
      <c r="O1" s="1"/>
    </row>
    <row r="2" spans="1:17">
      <c r="A2" s="89" t="s">
        <v>84</v>
      </c>
      <c r="B2" s="10">
        <v>6050</v>
      </c>
      <c r="C2" s="193">
        <v>11338</v>
      </c>
      <c r="D2" s="193">
        <v>11989</v>
      </c>
      <c r="E2" s="193">
        <v>16894</v>
      </c>
      <c r="F2" s="193">
        <v>21514.605</v>
      </c>
      <c r="G2" s="193">
        <v>17362.681</v>
      </c>
      <c r="H2" s="193">
        <v>20968.887999999999</v>
      </c>
      <c r="I2" s="193">
        <v>18950.100999999999</v>
      </c>
      <c r="J2" s="196">
        <v>22883.454000000002</v>
      </c>
      <c r="K2" s="190">
        <v>16171</v>
      </c>
      <c r="L2" s="190">
        <v>14777</v>
      </c>
      <c r="M2" s="190">
        <v>26222.319</v>
      </c>
      <c r="N2" s="57"/>
      <c r="O2" s="2"/>
      <c r="Q2" s="57"/>
    </row>
    <row r="3" spans="1:17">
      <c r="A3" s="89" t="s">
        <v>82</v>
      </c>
      <c r="B3" s="10">
        <v>9456</v>
      </c>
      <c r="C3" s="189">
        <v>2755</v>
      </c>
      <c r="D3" s="189">
        <v>2972</v>
      </c>
      <c r="E3" s="189">
        <v>1946</v>
      </c>
      <c r="F3" s="189">
        <v>-3091.3919999999998</v>
      </c>
      <c r="G3" s="189">
        <v>-25.946999999999999</v>
      </c>
      <c r="H3" s="189">
        <v>18886.454000000002</v>
      </c>
      <c r="I3" s="189">
        <v>30476.182000000001</v>
      </c>
      <c r="J3" s="195">
        <v>4259.54</v>
      </c>
      <c r="K3" s="188">
        <v>-11739</v>
      </c>
      <c r="L3" s="188">
        <v>1919</v>
      </c>
      <c r="M3" s="188">
        <v>10936.191000000001</v>
      </c>
      <c r="N3" s="57"/>
      <c r="O3" s="2"/>
      <c r="Q3" s="57"/>
    </row>
    <row r="4" spans="1:17">
      <c r="A4" s="89" t="s">
        <v>81</v>
      </c>
      <c r="B4" s="10">
        <v>-6730</v>
      </c>
      <c r="C4" s="189">
        <v>-5536</v>
      </c>
      <c r="D4" s="189">
        <v>2843</v>
      </c>
      <c r="E4" s="189">
        <v>-3057</v>
      </c>
      <c r="F4" s="189">
        <v>604.63200000000006</v>
      </c>
      <c r="G4" s="189">
        <v>4020.2489999999998</v>
      </c>
      <c r="H4" s="189">
        <v>843.53099999999995</v>
      </c>
      <c r="I4" s="189">
        <v>9430.6029999999992</v>
      </c>
      <c r="J4" s="195">
        <v>-3319.9520000000002</v>
      </c>
      <c r="K4" s="188">
        <v>2933</v>
      </c>
      <c r="L4" s="188">
        <v>8061</v>
      </c>
      <c r="M4" s="188">
        <v>1820.1279999999997</v>
      </c>
      <c r="N4" s="57"/>
      <c r="O4" s="2"/>
      <c r="Q4" s="57"/>
    </row>
    <row r="5" spans="1:17">
      <c r="A5" s="140" t="s">
        <v>83</v>
      </c>
      <c r="B5" s="141">
        <v>8776</v>
      </c>
      <c r="C5" s="194">
        <v>8556</v>
      </c>
      <c r="D5" s="194">
        <v>17803</v>
      </c>
      <c r="E5" s="194">
        <f>SUM(E2:E4)</f>
        <v>15783</v>
      </c>
      <c r="F5" s="194">
        <f t="shared" ref="F5:L5" si="0">SUM(F2:F4)</f>
        <v>19027.845000000001</v>
      </c>
      <c r="G5" s="194">
        <f t="shared" si="0"/>
        <v>21356.983</v>
      </c>
      <c r="H5" s="194">
        <f t="shared" si="0"/>
        <v>40698.873000000007</v>
      </c>
      <c r="I5" s="194">
        <f t="shared" si="0"/>
        <v>58856.885999999999</v>
      </c>
      <c r="J5" s="194">
        <f t="shared" si="0"/>
        <v>23823.042000000001</v>
      </c>
      <c r="K5" s="194">
        <f t="shared" si="0"/>
        <v>7365</v>
      </c>
      <c r="L5" s="194">
        <f t="shared" si="0"/>
        <v>24757</v>
      </c>
      <c r="M5" s="194">
        <v>38978.637999999999</v>
      </c>
      <c r="N5" s="57"/>
      <c r="O5" s="2"/>
      <c r="Q5" s="57"/>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dimension ref="A1:A19"/>
  <sheetViews>
    <sheetView zoomScale="110" zoomScaleNormal="110" workbookViewId="0">
      <selection activeCell="J15" sqref="J15"/>
    </sheetView>
  </sheetViews>
  <sheetFormatPr defaultRowHeight="14.25"/>
  <sheetData>
    <row r="1" spans="1:1" ht="18.75">
      <c r="A1" s="146" t="s">
        <v>35</v>
      </c>
    </row>
    <row r="2" spans="1:1">
      <c r="A2" s="14" t="s">
        <v>30</v>
      </c>
    </row>
    <row r="19" spans="1:1">
      <c r="A19" t="s">
        <v>31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dimension ref="A1:N29"/>
  <sheetViews>
    <sheetView zoomScale="90" zoomScaleNormal="90" workbookViewId="0">
      <selection activeCell="G33" sqref="G33"/>
    </sheetView>
  </sheetViews>
  <sheetFormatPr defaultColWidth="9.125" defaultRowHeight="14.25"/>
  <cols>
    <col min="1" max="1" width="37.75" style="1" bestFit="1" customWidth="1"/>
    <col min="2" max="5" width="9.875" style="1" bestFit="1" customWidth="1"/>
    <col min="6" max="11" width="10.25" style="1" bestFit="1" customWidth="1"/>
    <col min="12" max="12" width="10.25" style="1" customWidth="1"/>
    <col min="13" max="13" width="10.25" style="1" bestFit="1" customWidth="1"/>
    <col min="14" max="17" width="9.875" style="1" bestFit="1" customWidth="1"/>
    <col min="18" max="16384" width="9.125" style="1"/>
  </cols>
  <sheetData>
    <row r="1" spans="1:14" ht="15">
      <c r="A1" s="90" t="s">
        <v>36</v>
      </c>
      <c r="B1" s="95" t="s">
        <v>2</v>
      </c>
      <c r="C1" s="123" t="s">
        <v>3</v>
      </c>
      <c r="D1" s="123" t="s">
        <v>7</v>
      </c>
      <c r="E1" s="123" t="s">
        <v>4</v>
      </c>
      <c r="F1" s="123" t="s">
        <v>8</v>
      </c>
      <c r="G1" s="123" t="s">
        <v>15</v>
      </c>
      <c r="H1" s="123" t="s">
        <v>16</v>
      </c>
      <c r="I1" s="123" t="s">
        <v>14</v>
      </c>
      <c r="J1" s="123" t="s">
        <v>21</v>
      </c>
      <c r="K1" s="123" t="s">
        <v>22</v>
      </c>
      <c r="L1" s="198" t="s">
        <v>27</v>
      </c>
    </row>
    <row r="2" spans="1:14">
      <c r="A2" s="93" t="s">
        <v>85</v>
      </c>
      <c r="B2" s="10">
        <v>11336.502</v>
      </c>
      <c r="C2" s="10">
        <v>11988.255000000001</v>
      </c>
      <c r="D2" s="10">
        <v>16894</v>
      </c>
      <c r="E2" s="10">
        <v>21514.605</v>
      </c>
      <c r="F2" s="10">
        <v>17362.681</v>
      </c>
      <c r="G2" s="26">
        <v>20968.887999999999</v>
      </c>
      <c r="H2" s="26">
        <v>18950.100999999999</v>
      </c>
      <c r="I2" s="97">
        <v>22883.454000000002</v>
      </c>
      <c r="J2" s="97">
        <v>16171</v>
      </c>
      <c r="K2" s="97">
        <v>14777</v>
      </c>
      <c r="L2" s="97">
        <v>26222.319</v>
      </c>
    </row>
    <row r="3" spans="1:14">
      <c r="A3" s="93" t="s">
        <v>86</v>
      </c>
      <c r="B3" s="26">
        <v>5569</v>
      </c>
      <c r="C3" s="26">
        <v>7839</v>
      </c>
      <c r="D3" s="26">
        <v>12535</v>
      </c>
      <c r="E3" s="26">
        <v>18188</v>
      </c>
      <c r="F3" s="26">
        <v>9353</v>
      </c>
      <c r="G3" s="26">
        <v>15679</v>
      </c>
      <c r="H3" s="26">
        <v>8330</v>
      </c>
      <c r="I3" s="97">
        <f>I2-I4</f>
        <v>15528.454000000002</v>
      </c>
      <c r="J3" s="97">
        <f t="shared" ref="J3" si="0">J2-J4</f>
        <v>8012</v>
      </c>
      <c r="K3" s="97">
        <f>K2-K4-K5</f>
        <v>5395</v>
      </c>
      <c r="L3" s="97">
        <v>6392.4289999999992</v>
      </c>
    </row>
    <row r="4" spans="1:14">
      <c r="A4" s="96" t="s">
        <v>87</v>
      </c>
      <c r="B4" s="98">
        <v>3992</v>
      </c>
      <c r="C4" s="98">
        <v>3424</v>
      </c>
      <c r="D4" s="98">
        <v>3677</v>
      </c>
      <c r="E4" s="98">
        <v>3347</v>
      </c>
      <c r="F4" s="98">
        <v>6027</v>
      </c>
      <c r="G4" s="98">
        <v>4919</v>
      </c>
      <c r="H4" s="98">
        <v>9265</v>
      </c>
      <c r="I4" s="99">
        <v>7355</v>
      </c>
      <c r="J4" s="99">
        <v>8159</v>
      </c>
      <c r="K4" s="99">
        <v>9710</v>
      </c>
      <c r="L4" s="99">
        <v>20520</v>
      </c>
    </row>
    <row r="5" spans="1:14">
      <c r="A5" s="117" t="s">
        <v>88</v>
      </c>
      <c r="B5" s="98">
        <v>857.95899999999995</v>
      </c>
      <c r="C5" s="98">
        <v>190.14100000000002</v>
      </c>
      <c r="D5" s="98">
        <v>268.827</v>
      </c>
      <c r="E5" s="98">
        <v>-436.76900000000001</v>
      </c>
      <c r="F5" s="98">
        <v>1521.6669999999999</v>
      </c>
      <c r="G5" s="98">
        <v>71.926000000000016</v>
      </c>
      <c r="H5" s="98">
        <v>662.54</v>
      </c>
      <c r="I5" s="98">
        <v>641</v>
      </c>
      <c r="J5" s="98">
        <v>-522</v>
      </c>
      <c r="K5" s="98">
        <v>-328</v>
      </c>
      <c r="L5" s="98">
        <v>-690.11</v>
      </c>
    </row>
    <row r="6" spans="1:14" hidden="1">
      <c r="A6" s="117" t="s">
        <v>20</v>
      </c>
      <c r="B6" s="98"/>
      <c r="C6" s="98"/>
      <c r="D6" s="98"/>
      <c r="E6" s="98"/>
      <c r="F6" s="98"/>
      <c r="G6" s="98"/>
      <c r="H6" s="98">
        <v>18305</v>
      </c>
      <c r="I6" s="98">
        <v>18100</v>
      </c>
      <c r="J6" s="98">
        <v>14939</v>
      </c>
      <c r="K6" s="98" t="e">
        <f>#REF!+#REF!</f>
        <v>#REF!</v>
      </c>
      <c r="L6" s="98">
        <v>-690.11</v>
      </c>
      <c r="M6" s="1" t="e">
        <f>AVERAGE(Table13[[#This Row],[2016]:[2024]])</f>
        <v>#REF!</v>
      </c>
      <c r="N6" s="1" t="e">
        <f>AVERAGE(Table13[[#This Row],[2022]:[2024]])</f>
        <v>#REF!</v>
      </c>
    </row>
    <row r="7" spans="1:14" hidden="1">
      <c r="A7" s="235"/>
      <c r="B7" s="98"/>
      <c r="C7" s="98"/>
      <c r="D7" s="98"/>
      <c r="E7" s="98"/>
      <c r="F7" s="98"/>
      <c r="G7" s="98"/>
      <c r="H7" s="98"/>
      <c r="I7" s="98"/>
      <c r="J7" s="98"/>
      <c r="K7" s="236"/>
      <c r="L7" s="98"/>
    </row>
    <row r="8" spans="1:14" hidden="1">
      <c r="A8" s="235"/>
      <c r="B8" s="98"/>
      <c r="C8" s="98"/>
      <c r="D8" s="98"/>
      <c r="E8" s="98"/>
      <c r="F8" s="98"/>
      <c r="G8" s="98"/>
      <c r="H8" s="98"/>
      <c r="I8" s="98"/>
      <c r="J8" s="98"/>
      <c r="K8" s="236"/>
      <c r="L8" s="98"/>
    </row>
    <row r="9" spans="1:14">
      <c r="A9" s="235" t="s">
        <v>89</v>
      </c>
      <c r="B9" s="98"/>
      <c r="C9" s="98"/>
      <c r="D9" s="98"/>
      <c r="E9" s="98"/>
      <c r="F9" s="98"/>
      <c r="G9" s="98"/>
      <c r="H9" s="98">
        <v>18305</v>
      </c>
      <c r="I9" s="98">
        <v>18100</v>
      </c>
      <c r="J9" s="98">
        <v>14939</v>
      </c>
      <c r="K9" s="236">
        <v>7058</v>
      </c>
      <c r="L9" s="98"/>
    </row>
    <row r="10" spans="1:14">
      <c r="A10" s="235" t="s">
        <v>90</v>
      </c>
      <c r="B10" s="98"/>
      <c r="C10" s="98"/>
      <c r="D10" s="98"/>
      <c r="E10" s="98"/>
      <c r="F10" s="98"/>
      <c r="G10" s="98"/>
      <c r="H10" s="98">
        <v>14290</v>
      </c>
      <c r="I10" s="98">
        <v>13228</v>
      </c>
      <c r="J10" s="98">
        <v>10547</v>
      </c>
      <c r="K10" s="236">
        <v>3119</v>
      </c>
      <c r="L10" s="98"/>
    </row>
    <row r="11" spans="1:14">
      <c r="A11" s="235" t="s">
        <v>91</v>
      </c>
      <c r="B11" s="98"/>
      <c r="C11" s="98"/>
      <c r="D11" s="98"/>
      <c r="E11" s="98"/>
      <c r="F11" s="98"/>
      <c r="G11" s="98"/>
      <c r="H11" s="98">
        <v>4014</v>
      </c>
      <c r="I11" s="98">
        <v>4872</v>
      </c>
      <c r="J11" s="98">
        <v>4392</v>
      </c>
      <c r="K11" s="236">
        <v>3939</v>
      </c>
      <c r="L11" s="98"/>
    </row>
    <row r="24" spans="2:13">
      <c r="M24" s="122"/>
    </row>
    <row r="29" spans="2:13">
      <c r="B29" s="122"/>
      <c r="C29" s="122"/>
      <c r="D29" s="122"/>
      <c r="E29" s="122"/>
      <c r="F29" s="122"/>
      <c r="G29" s="122"/>
      <c r="H29" s="122"/>
      <c r="I29" s="122"/>
      <c r="J29" s="122"/>
      <c r="K29" s="122"/>
      <c r="L29" s="122"/>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dimension ref="A1:A19"/>
  <sheetViews>
    <sheetView zoomScaleNormal="100" workbookViewId="0">
      <selection activeCell="N40" sqref="N40"/>
    </sheetView>
  </sheetViews>
  <sheetFormatPr defaultColWidth="9.125" defaultRowHeight="14.25"/>
  <cols>
    <col min="1" max="16384" width="9.125" style="1"/>
  </cols>
  <sheetData>
    <row r="1" spans="1:1" ht="15">
      <c r="A1" s="158" t="s">
        <v>37</v>
      </c>
    </row>
    <row r="2" spans="1:1">
      <c r="A2" s="14" t="s">
        <v>30</v>
      </c>
    </row>
    <row r="15" spans="1:1">
      <c r="A15" s="9"/>
    </row>
    <row r="19" spans="1:1">
      <c r="A19" s="1" t="s">
        <v>31</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dimension ref="A1:N19"/>
  <sheetViews>
    <sheetView zoomScale="115" zoomScaleNormal="115" workbookViewId="0">
      <selection activeCell="J20" sqref="J20"/>
    </sheetView>
  </sheetViews>
  <sheetFormatPr defaultColWidth="9.125" defaultRowHeight="14.25"/>
  <cols>
    <col min="1" max="1" width="21.875" style="1" customWidth="1"/>
    <col min="2" max="2" width="12.625" style="1" bestFit="1" customWidth="1"/>
    <col min="3" max="4" width="9" style="1" bestFit="1" customWidth="1"/>
    <col min="5" max="5" width="6.125" style="1" bestFit="1" customWidth="1"/>
    <col min="6" max="10" width="9.125" style="1"/>
    <col min="11" max="12" width="12.25" style="1" bestFit="1" customWidth="1"/>
    <col min="13" max="16384" width="9.125" style="1"/>
  </cols>
  <sheetData>
    <row r="1" spans="1:14" ht="15">
      <c r="A1" s="15" t="s">
        <v>38</v>
      </c>
      <c r="B1" s="120">
        <v>2016</v>
      </c>
      <c r="C1" s="121">
        <v>2017</v>
      </c>
      <c r="D1" s="121">
        <v>2018</v>
      </c>
      <c r="E1" s="121">
        <v>2019</v>
      </c>
      <c r="F1" s="121">
        <v>2020</v>
      </c>
      <c r="G1" s="121">
        <v>2021</v>
      </c>
      <c r="H1" s="121">
        <v>2022</v>
      </c>
      <c r="I1" s="121">
        <v>2023</v>
      </c>
      <c r="J1" s="121">
        <v>2024</v>
      </c>
      <c r="K1" s="121">
        <v>2025</v>
      </c>
    </row>
    <row r="2" spans="1:14" ht="15">
      <c r="A2" s="120" t="s">
        <v>93</v>
      </c>
      <c r="B2" s="25">
        <v>3560</v>
      </c>
      <c r="C2" s="25">
        <v>-3</v>
      </c>
      <c r="D2" s="25">
        <v>-8380</v>
      </c>
      <c r="E2" s="25">
        <v>-3170</v>
      </c>
      <c r="F2" s="25">
        <v>-5648.0820000000003</v>
      </c>
      <c r="G2" s="25">
        <v>10970.368999999999</v>
      </c>
      <c r="H2" s="25">
        <v>687.46699999999964</v>
      </c>
      <c r="I2" s="25">
        <v>-217</v>
      </c>
      <c r="J2" s="25">
        <v>5736</v>
      </c>
      <c r="K2" s="25">
        <v>5133.973</v>
      </c>
      <c r="N2" s="3"/>
    </row>
    <row r="3" spans="1:14" ht="15">
      <c r="A3" s="120" t="s">
        <v>92</v>
      </c>
      <c r="B3" s="25">
        <v>-589</v>
      </c>
      <c r="C3" s="25">
        <v>1951</v>
      </c>
      <c r="D3" s="25">
        <v>5288.6080000000002</v>
      </c>
      <c r="E3" s="25">
        <v>3144.0529999999999</v>
      </c>
      <c r="F3" s="25">
        <v>24534.536</v>
      </c>
      <c r="G3" s="25">
        <v>19505.812999999998</v>
      </c>
      <c r="H3" s="25">
        <v>3572.0729999999999</v>
      </c>
      <c r="I3" s="25">
        <v>-11522</v>
      </c>
      <c r="J3" s="25">
        <v>-3815</v>
      </c>
      <c r="K3" s="25">
        <v>5802.2179999999989</v>
      </c>
      <c r="N3" s="3"/>
    </row>
    <row r="4" spans="1:14" ht="15">
      <c r="A4" s="120" t="s">
        <v>94</v>
      </c>
      <c r="B4" s="25">
        <f t="shared" ref="B4:J4" si="0">B2+B3</f>
        <v>2971</v>
      </c>
      <c r="C4" s="25">
        <f t="shared" si="0"/>
        <v>1948</v>
      </c>
      <c r="D4" s="25">
        <f t="shared" si="0"/>
        <v>-3091.3919999999998</v>
      </c>
      <c r="E4" s="25">
        <f t="shared" si="0"/>
        <v>-25.947000000000116</v>
      </c>
      <c r="F4" s="25">
        <f t="shared" si="0"/>
        <v>18886.453999999998</v>
      </c>
      <c r="G4" s="25">
        <f t="shared" si="0"/>
        <v>30476.181999999997</v>
      </c>
      <c r="H4" s="25">
        <f t="shared" si="0"/>
        <v>4259.5399999999991</v>
      </c>
      <c r="I4" s="25">
        <f t="shared" si="0"/>
        <v>-11739</v>
      </c>
      <c r="J4" s="25">
        <f t="shared" si="0"/>
        <v>1921</v>
      </c>
      <c r="K4" s="25">
        <v>10936.190999999999</v>
      </c>
      <c r="N4" s="3"/>
    </row>
    <row r="5" spans="1:14">
      <c r="N5" s="3"/>
    </row>
    <row r="9" spans="1:14" ht="15">
      <c r="B9" s="121" t="s">
        <v>23</v>
      </c>
      <c r="C9" s="121" t="s">
        <v>24</v>
      </c>
      <c r="D9" s="121" t="s">
        <v>25</v>
      </c>
      <c r="E9" s="121" t="s">
        <v>26</v>
      </c>
    </row>
    <row r="10" spans="1:14" ht="15">
      <c r="A10" s="120" t="s">
        <v>93</v>
      </c>
      <c r="B10" s="25">
        <v>0.8</v>
      </c>
      <c r="C10" s="25">
        <v>3</v>
      </c>
      <c r="D10" s="25">
        <v>1</v>
      </c>
      <c r="E10" s="25">
        <v>0.4</v>
      </c>
    </row>
    <row r="11" spans="1:14" ht="15">
      <c r="A11" s="120" t="s">
        <v>92</v>
      </c>
      <c r="B11" s="25">
        <v>6.117</v>
      </c>
      <c r="C11" s="25">
        <v>-0.24199999999999999</v>
      </c>
      <c r="D11" s="25">
        <v>-2.54</v>
      </c>
      <c r="E11" s="25">
        <v>2.6</v>
      </c>
    </row>
    <row r="12" spans="1:14" ht="15">
      <c r="A12" s="120" t="s">
        <v>94</v>
      </c>
      <c r="B12" s="25">
        <f>B10+B11</f>
        <v>6.9169999999999998</v>
      </c>
      <c r="C12" s="25">
        <f t="shared" ref="C12:E12" si="1">C10+C11</f>
        <v>2.758</v>
      </c>
      <c r="D12" s="25">
        <f t="shared" si="1"/>
        <v>-1.54</v>
      </c>
      <c r="E12" s="25">
        <f t="shared" si="1"/>
        <v>3</v>
      </c>
    </row>
    <row r="16" spans="1:14" ht="15">
      <c r="B16" s="121" t="s">
        <v>23</v>
      </c>
      <c r="C16" s="121" t="s">
        <v>24</v>
      </c>
      <c r="D16" s="121" t="s">
        <v>25</v>
      </c>
      <c r="E16" s="121"/>
    </row>
    <row r="17" spans="1:5" ht="15">
      <c r="A17" s="120" t="s">
        <v>93</v>
      </c>
      <c r="B17" s="25"/>
      <c r="C17" s="25"/>
      <c r="D17" s="25"/>
      <c r="E17" s="25"/>
    </row>
    <row r="18" spans="1:5" ht="15">
      <c r="A18" s="120" t="s">
        <v>92</v>
      </c>
      <c r="B18" s="25"/>
      <c r="C18" s="25"/>
      <c r="D18" s="25"/>
      <c r="E18" s="25"/>
    </row>
    <row r="19" spans="1:5" ht="15">
      <c r="A19" s="120" t="s">
        <v>94</v>
      </c>
      <c r="B19" s="25"/>
      <c r="C19" s="25"/>
      <c r="D19" s="25"/>
      <c r="E19" s="2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48</vt:i4>
      </vt:variant>
      <vt:variant>
        <vt:lpstr>טווחים בעלי שם</vt:lpstr>
      </vt:variant>
      <vt:variant>
        <vt:i4>1</vt:i4>
      </vt:variant>
    </vt:vector>
  </HeadingPairs>
  <TitlesOfParts>
    <vt:vector size="49" baseType="lpstr">
      <vt:lpstr>Figure 3.1 data</vt:lpstr>
      <vt:lpstr>Figure 3.1</vt:lpstr>
      <vt:lpstr>Figure 3.2 data</vt:lpstr>
      <vt:lpstr>Figure 3.2</vt:lpstr>
      <vt:lpstr>Figure 3.3 data</vt:lpstr>
      <vt:lpstr>Figure 3.3</vt:lpstr>
      <vt:lpstr>Figure 3.4 data</vt:lpstr>
      <vt:lpstr>Figure 3.4</vt:lpstr>
      <vt:lpstr>Figure 3.5 data</vt:lpstr>
      <vt:lpstr>Figure 3.5</vt:lpstr>
      <vt:lpstr>Figure 3.6 data</vt:lpstr>
      <vt:lpstr>Figure 3.6</vt:lpstr>
      <vt:lpstr>Figure 3.7 data</vt:lpstr>
      <vt:lpstr>Figure 3.7</vt:lpstr>
      <vt:lpstr>Figure 3.8 data</vt:lpstr>
      <vt:lpstr>Figure 3.8</vt:lpstr>
      <vt:lpstr>Figure 3.9 data</vt:lpstr>
      <vt:lpstr>Figure 3.9</vt:lpstr>
      <vt:lpstr>Figure 3.3.1 data</vt:lpstr>
      <vt:lpstr>Figure 3.10 data</vt:lpstr>
      <vt:lpstr>Figure 3.10</vt:lpstr>
      <vt:lpstr>Figure 3.11 data</vt:lpstr>
      <vt:lpstr>Figure 3.11</vt:lpstr>
      <vt:lpstr>Figure 3.12 data</vt:lpstr>
      <vt:lpstr>Figure 3.12</vt:lpstr>
      <vt:lpstr>Figure 3.13 data</vt:lpstr>
      <vt:lpstr>Figure 3.13</vt:lpstr>
      <vt:lpstr>Figure 3.14 data</vt:lpstr>
      <vt:lpstr>Figure 3.14</vt:lpstr>
      <vt:lpstr>Figure 3.15 data</vt:lpstr>
      <vt:lpstr>Figure 3.15</vt:lpstr>
      <vt:lpstr>Figure 3.16 data</vt:lpstr>
      <vt:lpstr>Figure 3.16</vt:lpstr>
      <vt:lpstr>Figure 3.17 data</vt:lpstr>
      <vt:lpstr>Figure 3.17</vt:lpstr>
      <vt:lpstr>Figure 3.18 data</vt:lpstr>
      <vt:lpstr>Figure 3.18</vt:lpstr>
      <vt:lpstr>Figure 3.19 data</vt:lpstr>
      <vt:lpstr>Figure 3.19</vt:lpstr>
      <vt:lpstr>Figure 3.20 data</vt:lpstr>
      <vt:lpstr>Figure 3.20</vt:lpstr>
      <vt:lpstr>Figure 3.21 data</vt:lpstr>
      <vt:lpstr>Figure 3.21</vt:lpstr>
      <vt:lpstr>Figure 3.22 data</vt:lpstr>
      <vt:lpstr>Figure 3.22</vt:lpstr>
      <vt:lpstr>Figure 3.23 data</vt:lpstr>
      <vt:lpstr>Figure 3.23</vt:lpstr>
      <vt:lpstr>Israel's Assets and liabilities</vt:lpstr>
      <vt:lpstr>'Israel''s Assets and liabilities'!WPrint_Area_W</vt:lpstr>
    </vt:vector>
  </TitlesOfParts>
  <Company>BOI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נילי יהלום</dc:creator>
  <cp:lastModifiedBy>שיר אבוגנים</cp:lastModifiedBy>
  <cp:lastPrinted>2021-03-09T12:54:34Z</cp:lastPrinted>
  <dcterms:created xsi:type="dcterms:W3CDTF">2020-02-26T11:44:03Z</dcterms:created>
  <dcterms:modified xsi:type="dcterms:W3CDTF">2026-06-04T07:30:28Z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