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תחום מדיניות\Bank of Israel Annual Report- CH. 8\Ch.8 2023\טיוטה_לפרסום\"/>
    </mc:Choice>
  </mc:AlternateContent>
  <bookViews>
    <workbookView xWindow="0" yWindow="0" windowWidth="19200" windowHeight="6930" activeTab="5"/>
  </bookViews>
  <sheets>
    <sheet name="מפתח" sheetId="1" r:id="rId1"/>
    <sheet name="לוח_ז-1_לפרק" sheetId="2" r:id="rId2"/>
    <sheet name="לוח_ז-2_לפרק" sheetId="14" r:id="rId3"/>
    <sheet name="לוח_ז-3_לפרק" sheetId="15" r:id="rId4"/>
    <sheet name="לוח_ז-4_לפרק" sheetId="6" r:id="rId5"/>
    <sheet name="לוח_ז-5_לפרק" sheetId="19" r:id="rId6"/>
    <sheet name="איור_ז-1_לפרק" sheetId="8" r:id="rId7"/>
    <sheet name="איור_ז-2א_לפרק" sheetId="10" r:id="rId8"/>
    <sheet name="איור_ז-2ב_לפרק" sheetId="9" r:id="rId9"/>
    <sheet name="איור_ז-3א_לפרק" sheetId="12" r:id="rId10"/>
    <sheet name="איור_ז-3ב_לפרק" sheetId="11" r:id="rId11"/>
    <sheet name="איור_ז4_לפרק" sheetId="16" r:id="rId12"/>
    <sheet name="איור_ז5_לפרק" sheetId="17" r:id="rId13"/>
  </sheets>
  <externalReferences>
    <externalReference r:id="rId14"/>
    <externalReference r:id="rId15"/>
    <externalReference r:id="rId16"/>
  </externalReferences>
  <definedNames>
    <definedName name="table1">'[1]תחנות משטרה'!#REF!</definedName>
    <definedName name="uchPirsu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0" l="1"/>
  <c r="H10" i="10"/>
  <c r="J10" i="10"/>
  <c r="G11" i="10"/>
  <c r="G12" i="10"/>
  <c r="G13" i="10"/>
  <c r="B4" i="8" l="1"/>
  <c r="C4" i="8"/>
  <c r="D4" i="8"/>
  <c r="E4" i="8"/>
  <c r="F4" i="8"/>
  <c r="F3" i="8"/>
  <c r="F2" i="8"/>
  <c r="E3" i="8"/>
  <c r="E2" i="8"/>
  <c r="D3" i="8"/>
  <c r="C3" i="8"/>
  <c r="B3" i="8"/>
  <c r="B5" i="8"/>
  <c r="C5" i="8"/>
  <c r="D5" i="8"/>
  <c r="E5" i="8"/>
  <c r="F5" i="8"/>
  <c r="F6" i="8"/>
  <c r="E6" i="8"/>
  <c r="D6" i="8"/>
  <c r="C6" i="8"/>
  <c r="B6" i="8"/>
  <c r="B7" i="8"/>
  <c r="C7" i="8"/>
  <c r="D7" i="8"/>
  <c r="E7" i="8"/>
  <c r="F7" i="8"/>
  <c r="F8" i="8"/>
  <c r="E8" i="8"/>
  <c r="D8" i="8"/>
  <c r="C8" i="8"/>
  <c r="B8" i="8"/>
  <c r="D2" i="8"/>
  <c r="C2" i="8"/>
  <c r="B2" i="8"/>
  <c r="C12" i="17" l="1"/>
  <c r="E6" i="17"/>
  <c r="C6" i="17"/>
  <c r="D6" i="17" l="1"/>
  <c r="L11" i="9" l="1"/>
  <c r="K11" i="9"/>
  <c r="L10" i="9"/>
  <c r="K10" i="9"/>
  <c r="G10" i="9"/>
</calcChain>
</file>

<file path=xl/sharedStrings.xml><?xml version="1.0" encoding="utf-8"?>
<sst xmlns="http://schemas.openxmlformats.org/spreadsheetml/2006/main" count="287" uniqueCount="193">
  <si>
    <t>איורים</t>
  </si>
  <si>
    <t>לוחות</t>
  </si>
  <si>
    <t>כותרת</t>
  </si>
  <si>
    <t>מספר</t>
  </si>
  <si>
    <t>הנגב המערבי</t>
  </si>
  <si>
    <t>גבול לבנון</t>
  </si>
  <si>
    <t xml:space="preserve">שאר הארץ </t>
  </si>
  <si>
    <t>מספר היישובים</t>
  </si>
  <si>
    <t>שיעור הקיבוצים</t>
  </si>
  <si>
    <t>שיעור המושבים</t>
  </si>
  <si>
    <t>שיעור היישובים הלא-יהודים</t>
  </si>
  <si>
    <t>שיעור היישובים הכפריים וקהילתיים אחרים</t>
  </si>
  <si>
    <t>יישובי גבול לבנון</t>
  </si>
  <si>
    <t>מבנה הגילים</t>
  </si>
  <si>
    <t>רשימת לוחות ואיורים, פרק ז', דוח 2023</t>
  </si>
  <si>
    <t>היישובים בהשוואה</t>
  </si>
  <si>
    <t>עירוניים בנגב המערבי</t>
  </si>
  <si>
    <t>עירוניים בגבול לבנון</t>
  </si>
  <si>
    <t>כפריים בנגב המערבי</t>
  </si>
  <si>
    <t>כפריים בגבול לבנון</t>
  </si>
  <si>
    <t>שאר הארץ</t>
  </si>
  <si>
    <t>-</t>
  </si>
  <si>
    <t>עולי 1989 ואילך 
(שיעורם מהאוכלוסייה בגיל 35+)</t>
  </si>
  <si>
    <t>תנאי המגורים</t>
  </si>
  <si>
    <t>מספר הנפשות הממוצע במשק הבית</t>
  </si>
  <si>
    <t>מועסקים (שיעור מהגברים)</t>
  </si>
  <si>
    <t>מועסקות (שיעור מהנשים)</t>
  </si>
  <si>
    <t>יישובי הנגב המערבי</t>
  </si>
  <si>
    <t>עירוניים</t>
  </si>
  <si>
    <t>כפריים</t>
  </si>
  <si>
    <t>הגיל החציוני</t>
  </si>
  <si>
    <t>מספר שנות הלימוד</t>
  </si>
  <si>
    <t>האקדמאים (שיעור)</t>
  </si>
  <si>
    <t>החרדים (שיעור)</t>
  </si>
  <si>
    <t>חקלאות</t>
  </si>
  <si>
    <t>שירותים עסקיים</t>
  </si>
  <si>
    <t>חינוך</t>
  </si>
  <si>
    <t>בריאות ורווחה, מינהל ציבורי ומקומי</t>
  </si>
  <si>
    <t>תעשייה</t>
  </si>
  <si>
    <t>מסחר</t>
  </si>
  <si>
    <t>התפלגות המועסקים (שכירים ועצמאים) לפי ענפי כלכלה נבחרים, אזור בארץ וסוג יישוב</t>
  </si>
  <si>
    <t>התפלגות מקומות העבודה לפי מקום המגורים, סוג היישוב והאזור</t>
  </si>
  <si>
    <t>מקומות עבודה של תושבי הנגב המערבי, בכל רמות ההכנסה</t>
  </si>
  <si>
    <t>שיעור העובדים שהם מעל אחוזון 75 הארצי</t>
  </si>
  <si>
    <t>Rural</t>
  </si>
  <si>
    <t>Urban</t>
  </si>
  <si>
    <t>בנגב המערבי</t>
  </si>
  <si>
    <t>במחוז תל אביב/המרכז</t>
  </si>
  <si>
    <t>בגבול לבנון</t>
  </si>
  <si>
    <t>במחוז הצפון או מחוז חיפה</t>
  </si>
  <si>
    <t>תושבי הנגב המערבי</t>
  </si>
  <si>
    <t>במחוז הדרום</t>
  </si>
  <si>
    <t>תושבי 
גבול לבנון</t>
  </si>
  <si>
    <t>3א</t>
  </si>
  <si>
    <t>3ב</t>
  </si>
  <si>
    <t>repro_rate1000_resteconomy</t>
  </si>
  <si>
    <t>הגליל העליון</t>
  </si>
  <si>
    <t>מעלות-תרשיחא</t>
  </si>
  <si>
    <t>מעלה יוסף</t>
  </si>
  <si>
    <t>שלומי</t>
  </si>
  <si>
    <t>קריית שמונה</t>
  </si>
  <si>
    <t>מרום הגליל</t>
  </si>
  <si>
    <t>מטה אשר</t>
  </si>
  <si>
    <t>חוף אשקלון</t>
  </si>
  <si>
    <t>שער הנגב</t>
  </si>
  <si>
    <t>אשכול</t>
  </si>
  <si>
    <t>שדות נגב</t>
  </si>
  <si>
    <t>מרחבים</t>
  </si>
  <si>
    <t>שדרות</t>
  </si>
  <si>
    <t>אופקים</t>
  </si>
  <si>
    <t>נתיבות</t>
  </si>
  <si>
    <t>Galil_Elion</t>
  </si>
  <si>
    <t>Maalot_Tarshicha</t>
  </si>
  <si>
    <t>Maale_yosef</t>
  </si>
  <si>
    <t>Mevot_Hermon</t>
  </si>
  <si>
    <t>Shlomi</t>
  </si>
  <si>
    <t>kiryat_shmona</t>
  </si>
  <si>
    <t>marom_galil</t>
  </si>
  <si>
    <t>mate_asher</t>
  </si>
  <si>
    <t>Hof_Ashkelon</t>
  </si>
  <si>
    <t>Shaar_Negev</t>
  </si>
  <si>
    <t>Eshkol</t>
  </si>
  <si>
    <t>Sdot_Negev</t>
  </si>
  <si>
    <t>Merhavim</t>
  </si>
  <si>
    <t>Sderot</t>
  </si>
  <si>
    <t>Ofakim</t>
  </si>
  <si>
    <t>Netivot</t>
  </si>
  <si>
    <t>Rest_economy</t>
  </si>
  <si>
    <t>sml_med_urban</t>
  </si>
  <si>
    <t>גליל עליון</t>
  </si>
  <si>
    <t>מבואות החרמון</t>
  </si>
  <si>
    <t>מרום גליל</t>
  </si>
  <si>
    <t>המאפיינים המתואמים עם הגירה אל יישובי הנגב המערבי וגבול לבנון</t>
  </si>
  <si>
    <t xml:space="preserve">ילדים עד גיל 18 (שיעורם מהאוכלוסייה) </t>
  </si>
  <si>
    <t>גיל</t>
  </si>
  <si>
    <t>גיל בריבוע</t>
  </si>
  <si>
    <t>תואר ראשון או יותר</t>
  </si>
  <si>
    <t>חרדי</t>
  </si>
  <si>
    <t>משפחה (לעומת זוג או יחיד)</t>
  </si>
  <si>
    <t>נשוי</t>
  </si>
  <si>
    <t>יישוב עירוני בנגב המערבי</t>
  </si>
  <si>
    <t>יישוב כפרי בנגב המערבי</t>
  </si>
  <si>
    <t>לכפרי בנגב המערבי</t>
  </si>
  <si>
    <t>לעירוני בנגב המערבי</t>
  </si>
  <si>
    <t>לכפרי בגבול לבנון</t>
  </si>
  <si>
    <t>לעירוני בגבול לבנון</t>
  </si>
  <si>
    <t>מבואות  החרמון</t>
  </si>
  <si>
    <t>הייטק</t>
  </si>
  <si>
    <t>שיעור היישובים העירוניים (היהודים)</t>
  </si>
  <si>
    <t>מאפיינים דמוגרפים נבחרים של האוכלוסייה, 2022</t>
  </si>
  <si>
    <t>מאזן ההגירה והריבוי הטבעי בנגב המערבי, בגבול לבנון ובשאר הארץ</t>
  </si>
  <si>
    <t>תעסוקה (גילי 64-25, 2022)</t>
  </si>
  <si>
    <t xml:space="preserve">הכנסה חודשית מעבודה שכירה, גילי 64-25 (ברוטו, באלפי ₪, 2021) </t>
  </si>
  <si>
    <t xml:space="preserve">גילי 65+ (שיעורם מהאוכלוסייה) </t>
  </si>
  <si>
    <t>השכלה (גילי 35 ומעלה, אחוז מהאוכלוסייה, 2022)</t>
  </si>
  <si>
    <t>עם עד 12 שנות לימוד</t>
  </si>
  <si>
    <t>עם תואר אקדמי (ראשון או גבוה יותר)</t>
  </si>
  <si>
    <t>החרדים (שיעורם מהגברים בגילי 25+)</t>
  </si>
  <si>
    <t>יישוב כפרי בגבול לבנון</t>
  </si>
  <si>
    <t>תושבי גבול לבנון
(19% מהעובדים בכפריים; 11%
 מהעובדים בעירוניים)</t>
  </si>
  <si>
    <t>שיעור הגידול של האוכלוסייה בשנים 2013-2017</t>
  </si>
  <si>
    <t>בשנים 2013-2017</t>
  </si>
  <si>
    <t>שיעור הגידול של האוכלוסייה בשנים 2018-2022</t>
  </si>
  <si>
    <t>בשנים 2018-2022</t>
  </si>
  <si>
    <t>שיעור ריבוי טבעי, ל-1000 נפש, ממוצע 2018-2022</t>
  </si>
  <si>
    <t>ממוצע לשנים 2018-2021</t>
  </si>
  <si>
    <t>הגירה פנימית לנפש, ממוצע לשנים 2018-2021</t>
  </si>
  <si>
    <t>האוכלוסייה ב-2022</t>
  </si>
  <si>
    <t>שיעור המהגרים פנימה (ממשקי הבית ב-2022)</t>
  </si>
  <si>
    <t>משקי בית שהפרט הראשון בהם בגיל 30 ויותר</t>
  </si>
  <si>
    <t>המאפיינים שמתואמים עם עזיבת יישוב המגורים בנגב המערבי ובגבול לבנון</t>
  </si>
  <si>
    <t>שיעור הגידול השנתי הממוצע של האוכלוסייה,לפי אזור, מעמד מוניציפלי והתקופה</t>
  </si>
  <si>
    <t>תושבי הנגב המערבי
(22% מהעובדים בכפריים; 12%
 מהעובדים בעירוניים)</t>
  </si>
  <si>
    <t>תלמידי כיתה א' בחינוך החרדי 
(שיעורם מתלמידי כיתה א', נתון ל-2021)</t>
  </si>
  <si>
    <t>2018/2017 עד 2022</t>
  </si>
  <si>
    <t>היגרו לאזורים אחרים, בשנים 2018/2017 עד 2022</t>
  </si>
  <si>
    <t>היגרו ליישובי הנגב המערבי וגבול לבנון בשנים 2018/2017 עד 2022</t>
  </si>
  <si>
    <t>שיעור המהגרים החוצה (ממשקי הבית ב-2017/8)</t>
  </si>
  <si>
    <r>
      <t>האוכלוסייה</t>
    </r>
    <r>
      <rPr>
        <sz val="10"/>
        <color theme="1"/>
        <rFont val="David"/>
        <family val="2"/>
      </rPr>
      <t xml:space="preserve"> (אלפים)</t>
    </r>
  </si>
  <si>
    <r>
      <t>האוכלוסייה שאינה יהודים ואחרים</t>
    </r>
    <r>
      <rPr>
        <vertAlign val="superscript"/>
        <sz val="10"/>
        <color theme="1"/>
        <rFont val="David"/>
        <family val="2"/>
      </rPr>
      <t>1</t>
    </r>
    <r>
      <rPr>
        <b/>
        <sz val="10"/>
        <color theme="1"/>
        <rFont val="David"/>
        <family val="2"/>
      </rPr>
      <t xml:space="preserve"> </t>
    </r>
    <r>
      <rPr>
        <sz val="10"/>
        <color theme="1"/>
        <rFont val="David"/>
        <family val="2"/>
      </rPr>
      <t>(שיעור)</t>
    </r>
  </si>
  <si>
    <r>
      <rPr>
        <b/>
        <sz val="10"/>
        <color theme="1"/>
        <rFont val="David"/>
        <family val="2"/>
      </rPr>
      <t>האוכלוסייה ביישובים הכפריים</t>
    </r>
    <r>
      <rPr>
        <vertAlign val="superscript"/>
        <sz val="10"/>
        <color theme="1"/>
        <rFont val="David"/>
        <family val="2"/>
      </rPr>
      <t>2</t>
    </r>
    <r>
      <rPr>
        <sz val="10"/>
        <color theme="1"/>
        <rFont val="David"/>
        <family val="2"/>
      </rPr>
      <t xml:space="preserve"> (שיעור, כולל ערבים)</t>
    </r>
  </si>
  <si>
    <r>
      <rPr>
        <b/>
        <sz val="10"/>
        <color theme="1"/>
        <rFont val="David"/>
        <family val="2"/>
      </rPr>
      <t>אשכול הפריפריאליות</t>
    </r>
    <r>
      <rPr>
        <vertAlign val="superscript"/>
        <sz val="10"/>
        <color theme="1"/>
        <rFont val="David"/>
        <family val="2"/>
      </rPr>
      <t>3</t>
    </r>
    <r>
      <rPr>
        <sz val="10"/>
        <color theme="1"/>
        <rFont val="David"/>
        <family val="2"/>
      </rPr>
      <t xml:space="preserve"> (משוקלל בגודל האוכלוסייה)</t>
    </r>
  </si>
  <si>
    <r>
      <rPr>
        <b/>
        <sz val="10"/>
        <color theme="1"/>
        <rFont val="David"/>
        <family val="2"/>
      </rPr>
      <t>האשכול החברתי-כלכלי</t>
    </r>
    <r>
      <rPr>
        <vertAlign val="superscript"/>
        <sz val="10"/>
        <color theme="1"/>
        <rFont val="David"/>
        <family val="2"/>
      </rPr>
      <t>3</t>
    </r>
    <r>
      <rPr>
        <b/>
        <sz val="10"/>
        <color theme="1"/>
        <rFont val="David"/>
        <family val="2"/>
      </rPr>
      <t xml:space="preserve"> </t>
    </r>
    <r>
      <rPr>
        <sz val="10"/>
        <color theme="1"/>
        <rFont val="David"/>
        <family val="2"/>
      </rPr>
      <t>(משוקלל בגודל האוכלוסייה)</t>
    </r>
  </si>
  <si>
    <r>
      <rPr>
        <b/>
        <sz val="10"/>
        <color theme="1"/>
        <rFont val="David"/>
        <family val="2"/>
      </rPr>
      <t>האשכול החברתי-כלכלי</t>
    </r>
    <r>
      <rPr>
        <vertAlign val="superscript"/>
        <sz val="10"/>
        <color theme="1"/>
        <rFont val="David"/>
        <family val="2"/>
      </rPr>
      <t>3</t>
    </r>
    <r>
      <rPr>
        <b/>
        <sz val="10"/>
        <color theme="1"/>
        <rFont val="David"/>
        <family val="2"/>
      </rPr>
      <t xml:space="preserve"> ביישובים הכפריים </t>
    </r>
    <r>
      <rPr>
        <sz val="10"/>
        <color theme="1"/>
        <rFont val="David"/>
        <family val="2"/>
      </rPr>
      <t xml:space="preserve">
(משוקלל בגודל האוכלוסייה)</t>
    </r>
  </si>
  <si>
    <r>
      <rPr>
        <b/>
        <sz val="10"/>
        <color theme="1"/>
        <rFont val="David"/>
        <family val="2"/>
      </rPr>
      <t>האשכול החברתי-כלכלי</t>
    </r>
    <r>
      <rPr>
        <vertAlign val="superscript"/>
        <sz val="10"/>
        <color theme="1"/>
        <rFont val="David"/>
        <family val="2"/>
      </rPr>
      <t>3</t>
    </r>
    <r>
      <rPr>
        <b/>
        <sz val="10"/>
        <color theme="1"/>
        <rFont val="David"/>
        <family val="2"/>
      </rPr>
      <t xml:space="preserve"> ביישובים העירוניים </t>
    </r>
    <r>
      <rPr>
        <sz val="10"/>
        <color theme="1"/>
        <rFont val="David"/>
        <family val="2"/>
      </rPr>
      <t xml:space="preserve">
(משוקלל בגודל האוכלוסייה)</t>
    </r>
  </si>
  <si>
    <r>
      <t>הטבת מס ממוצעת</t>
    </r>
    <r>
      <rPr>
        <vertAlign val="superscript"/>
        <sz val="10"/>
        <color theme="1"/>
        <rFont val="David"/>
        <family val="2"/>
      </rPr>
      <t>4</t>
    </r>
    <r>
      <rPr>
        <b/>
        <sz val="10"/>
        <color theme="1"/>
        <rFont val="David"/>
        <family val="2"/>
      </rPr>
      <t xml:space="preserve">, לתושבי יישובים מוטבים, לפי יישוב המגורים </t>
    </r>
    <r>
      <rPr>
        <sz val="10"/>
        <color theme="1"/>
        <rFont val="David"/>
        <family val="2"/>
      </rPr>
      <t>(שיעור)</t>
    </r>
  </si>
  <si>
    <r>
      <t xml:space="preserve">שיעור המימון העצמי </t>
    </r>
    <r>
      <rPr>
        <sz val="10"/>
        <color theme="1"/>
        <rFont val="David"/>
        <family val="2"/>
      </rPr>
      <t>(ההכנסות העצמיות מסך ההכנסות בתקציב הרגיל, משוקלל בגודל האוכלוסייה)</t>
    </r>
    <r>
      <rPr>
        <vertAlign val="superscript"/>
        <sz val="10"/>
        <color theme="1"/>
        <rFont val="David"/>
        <family val="2"/>
      </rPr>
      <t>5</t>
    </r>
  </si>
  <si>
    <r>
      <t xml:space="preserve">ההוצאה לנפש בתקציב הרגיל </t>
    </r>
    <r>
      <rPr>
        <sz val="10"/>
        <color theme="1"/>
        <rFont val="David"/>
        <family val="2"/>
      </rPr>
      <t>(בש"ח, משוקלל בגודל האוכלוסייה)</t>
    </r>
    <r>
      <rPr>
        <vertAlign val="superscript"/>
        <sz val="10"/>
        <color theme="1"/>
        <rFont val="David"/>
        <family val="2"/>
      </rPr>
      <t>5</t>
    </r>
  </si>
  <si>
    <r>
      <t>העצמאים</t>
    </r>
    <r>
      <rPr>
        <vertAlign val="superscript"/>
        <sz val="10"/>
        <color theme="1"/>
        <rFont val="David"/>
        <family val="2"/>
      </rPr>
      <t>1</t>
    </r>
    <r>
      <rPr>
        <sz val="10"/>
        <color theme="1"/>
        <rFont val="David"/>
        <family val="2"/>
      </rPr>
      <t xml:space="preserve"> (שיעור מהגברים המועסקים)</t>
    </r>
  </si>
  <si>
    <r>
      <t>העצמאיות</t>
    </r>
    <r>
      <rPr>
        <vertAlign val="superscript"/>
        <sz val="10"/>
        <color theme="1"/>
        <rFont val="David"/>
        <family val="2"/>
      </rPr>
      <t>1</t>
    </r>
    <r>
      <rPr>
        <sz val="10"/>
        <color theme="1"/>
        <rFont val="David"/>
        <family val="2"/>
      </rPr>
      <t xml:space="preserve"> (שיעור מהנשים המועסקות)</t>
    </r>
  </si>
  <si>
    <r>
      <t>גברים, ההכנסה החציונית</t>
    </r>
    <r>
      <rPr>
        <vertAlign val="superscript"/>
        <sz val="10"/>
        <color theme="1"/>
        <rFont val="David"/>
        <family val="2"/>
      </rPr>
      <t>2</t>
    </r>
  </si>
  <si>
    <r>
      <t>נשים, ההכנסה החציונית</t>
    </r>
    <r>
      <rPr>
        <vertAlign val="superscript"/>
        <sz val="10"/>
        <color theme="1"/>
        <rFont val="David"/>
        <family val="2"/>
      </rPr>
      <t>2</t>
    </r>
  </si>
  <si>
    <t>עובדי ההוראה בדרגת שכר של תואר אקדמי שני ומעלה (שיעור)</t>
  </si>
  <si>
    <t>הזכאים לתעודת בגרות מבין תלמידי כיתות י"ב (שיעור)</t>
  </si>
  <si>
    <r>
      <t>כפריים בנגב המערבי</t>
    </r>
    <r>
      <rPr>
        <vertAlign val="superscript"/>
        <sz val="10"/>
        <color theme="1"/>
        <rFont val="David"/>
        <family val="2"/>
      </rPr>
      <t>1</t>
    </r>
  </si>
  <si>
    <r>
      <t>כפריים בגבול לבנון</t>
    </r>
    <r>
      <rPr>
        <vertAlign val="superscript"/>
        <sz val="10"/>
        <color theme="1"/>
        <rFont val="David"/>
        <family val="2"/>
      </rPr>
      <t>1</t>
    </r>
  </si>
  <si>
    <r>
      <t>הזכאים לתעודת בגרות שעמדו בדרישות הסף של האוניברסיטאות</t>
    </r>
    <r>
      <rPr>
        <vertAlign val="superscript"/>
        <sz val="10"/>
        <color theme="1"/>
        <rFont val="David"/>
        <family val="2"/>
      </rPr>
      <t>2</t>
    </r>
    <r>
      <rPr>
        <sz val="10"/>
        <color theme="1"/>
        <rFont val="David"/>
        <family val="2"/>
      </rPr>
      <t xml:space="preserve"> (שיעור מתלמידי כיתות י"ב)</t>
    </r>
  </si>
  <si>
    <r>
      <t>הסטודנטים (שיעור מקבוצת הגיל 25-20)</t>
    </r>
    <r>
      <rPr>
        <vertAlign val="superscript"/>
        <sz val="10"/>
        <color theme="1"/>
        <rFont val="David"/>
        <family val="2"/>
      </rPr>
      <t>3</t>
    </r>
  </si>
  <si>
    <r>
      <t>החרדים</t>
    </r>
    <r>
      <rPr>
        <vertAlign val="superscript"/>
        <sz val="10"/>
        <rFont val="David"/>
        <family val="2"/>
      </rPr>
      <t>1</t>
    </r>
    <r>
      <rPr>
        <sz val="10"/>
        <rFont val="David"/>
        <family val="2"/>
      </rPr>
      <t xml:space="preserve"> (שיעור)</t>
    </r>
  </si>
  <si>
    <t>האוכלוסייה 
ב-2018/2017</t>
  </si>
  <si>
    <t>ראו הערה 4 ללוח</t>
  </si>
  <si>
    <r>
      <t>לוח ז'-1: מאפייני היישובים אליהם מתייחס הניתוח
בנגב המערבי, בגבול לבנון ובשאר הארץ, 2022</t>
    </r>
    <r>
      <rPr>
        <vertAlign val="superscript"/>
        <sz val="11"/>
        <color theme="1"/>
        <rFont val="David"/>
        <family val="2"/>
      </rPr>
      <t>*</t>
    </r>
  </si>
  <si>
    <r>
      <t>לוח ז'-3: ההשכלה, התעסוקה וההכנסות מעבודה</t>
    </r>
    <r>
      <rPr>
        <vertAlign val="superscript"/>
        <sz val="11"/>
        <color theme="1"/>
        <rFont val="David"/>
        <family val="2"/>
      </rPr>
      <t>*</t>
    </r>
  </si>
  <si>
    <r>
      <t>לוח ז'-4: תשומות ותפוקות של מערכת החינוך העברית, 2022/2021</t>
    </r>
    <r>
      <rPr>
        <vertAlign val="superscript"/>
        <sz val="11"/>
        <color theme="1"/>
        <rFont val="David"/>
        <family val="2"/>
      </rPr>
      <t>*</t>
    </r>
  </si>
  <si>
    <r>
      <rPr>
        <vertAlign val="superscript"/>
        <sz val="9"/>
        <color theme="1"/>
        <rFont val="David"/>
        <family val="2"/>
      </rPr>
      <t>*</t>
    </r>
    <r>
      <rPr>
        <sz val="9"/>
        <color theme="1"/>
        <rFont val="David"/>
        <family val="2"/>
      </rPr>
      <t>הלוח מתייחס ליהודים ואחרים, שמוצגים בדרך כלל יחד. אחרים: נוצרים לא-ערבים, בני דתות אחרות ואנשים ללא סיווג דת במרשם האוכלוסין. להגדרת היישובים ראו חלק 3. הקטגוריה "שאר הארץ" כוללת את כל אוכלוסיית היהודים (ואחרים) בארץ, למעט הגרים ביישובים שבעמודות האחרות.</t>
    </r>
    <r>
      <rPr>
        <b/>
        <sz val="9"/>
        <color theme="1"/>
        <rFont val="David"/>
        <family val="2"/>
      </rPr>
      <t xml:space="preserve">
המקור:</t>
    </r>
    <r>
      <rPr>
        <sz val="9"/>
        <color theme="1"/>
        <rFont val="David"/>
        <family val="2"/>
      </rPr>
      <t xml:space="preserve"> עיבודי בנק ישראל לנתוני הלמ"ס. </t>
    </r>
  </si>
  <si>
    <r>
      <rPr>
        <vertAlign val="superscript"/>
        <sz val="9"/>
        <color theme="1"/>
        <rFont val="David"/>
        <family val="2"/>
      </rPr>
      <t>*</t>
    </r>
    <r>
      <rPr>
        <sz val="9"/>
        <color theme="1"/>
        <rFont val="David"/>
        <family val="2"/>
      </rPr>
      <t>הלוח מתייחס ליהודים (ואחרים) בלבד. להגדרת היישובים ראו חלק 3. הקטגוריה "שאר הארץ" כוללת את כל אוכלוסיית היהודים (ואחרים) בארץ, למעט הגרים ביישובים שבעמודות האחרות.</t>
    </r>
    <r>
      <rPr>
        <b/>
        <sz val="9"/>
        <color theme="1"/>
        <rFont val="David"/>
        <family val="2"/>
      </rPr>
      <t xml:space="preserve">
</t>
    </r>
    <r>
      <rPr>
        <vertAlign val="superscript"/>
        <sz val="9"/>
        <color theme="1"/>
        <rFont val="David"/>
        <family val="2"/>
      </rPr>
      <t xml:space="preserve">1 </t>
    </r>
    <r>
      <rPr>
        <sz val="9"/>
        <rFont val="David"/>
        <family val="2"/>
      </rPr>
      <t xml:space="preserve">שיעור העצמאים והעצמאיות מחושבים ע"י חלוקת בעלי הכנסה מעבודה עצמאית במספרם של בעלי הכנסה מעבודה (הנתון מחושב לשנת 2021 ופרטים הוגדרו כעצמאים </t>
    </r>
    <r>
      <rPr>
        <sz val="9"/>
        <color theme="1"/>
        <rFont val="David"/>
        <family val="2"/>
      </rPr>
      <t xml:space="preserve">גם אם יש להם הכנסה נוספת מעבודה שכירה).
</t>
    </r>
    <r>
      <rPr>
        <vertAlign val="superscript"/>
        <sz val="9"/>
        <color theme="1"/>
        <rFont val="David"/>
        <family val="2"/>
      </rPr>
      <t xml:space="preserve">2 </t>
    </r>
    <r>
      <rPr>
        <sz val="9"/>
        <color theme="1"/>
        <rFont val="David"/>
        <family val="2"/>
      </rPr>
      <t xml:space="preserve">חישוב זה לא כולל תושבי קיבוצים שיתופיים.
</t>
    </r>
    <r>
      <rPr>
        <b/>
        <sz val="9"/>
        <color theme="1"/>
        <rFont val="David"/>
        <family val="2"/>
      </rPr>
      <t>המקור:</t>
    </r>
    <r>
      <rPr>
        <sz val="9"/>
        <color theme="1"/>
        <rFont val="David"/>
        <family val="2"/>
      </rPr>
      <t xml:space="preserve"> עיבודי בנק ישראל לנתוני הלמ"ס. </t>
    </r>
  </si>
  <si>
    <r>
      <rPr>
        <vertAlign val="superscript"/>
        <sz val="9"/>
        <rFont val="David"/>
        <family val="2"/>
      </rPr>
      <t>*</t>
    </r>
    <r>
      <rPr>
        <sz val="9"/>
        <rFont val="David"/>
        <family val="2"/>
      </rPr>
      <t xml:space="preserve">המאפיינים שמייצגים את התושבים והמהגרים מתייחסים לפרט הראשון ברשימה - שענה על שאלון המפקד עבור משק הבית. הושארו בניתוח משקי בית שהראשון ברשימה בהם היה בגיל 30 ויותר. להגדרת היישובים בכל קבוצה ראו חלק 3. 
</t>
    </r>
    <r>
      <rPr>
        <vertAlign val="superscript"/>
        <sz val="9"/>
        <rFont val="David"/>
        <family val="2"/>
      </rPr>
      <t>1</t>
    </r>
    <r>
      <rPr>
        <sz val="9"/>
        <rFont val="David"/>
        <family val="2"/>
      </rPr>
      <t xml:space="preserve"> לא מופיע ערך לשיעור החרדים מבין המהגרים היכן שמספר התצפיות היה נמוך מדי.
</t>
    </r>
    <r>
      <rPr>
        <b/>
        <sz val="9"/>
        <rFont val="David"/>
        <family val="2"/>
      </rPr>
      <t>המקור:</t>
    </r>
    <r>
      <rPr>
        <sz val="9"/>
        <rFont val="David"/>
        <family val="2"/>
      </rPr>
      <t xml:space="preserve"> עיבודי בנק ישראל למפקד האוכלוסין 2022.</t>
    </r>
  </si>
  <si>
    <r>
      <t>לוח ז'-5: מאפייני המהגרים מיישובי הנגב המערבי וגבול לבנון ואליהם, בהשוואה לאוכלוסייה המקומית</t>
    </r>
    <r>
      <rPr>
        <vertAlign val="superscript"/>
        <sz val="11"/>
        <rFont val="David"/>
        <family val="2"/>
      </rPr>
      <t>*</t>
    </r>
  </si>
  <si>
    <r>
      <rPr>
        <vertAlign val="superscript"/>
        <sz val="9"/>
        <color theme="1"/>
        <rFont val="David"/>
        <family val="2"/>
      </rPr>
      <t>*</t>
    </r>
    <r>
      <rPr>
        <sz val="9"/>
        <color theme="1"/>
        <rFont val="David"/>
        <family val="2"/>
      </rPr>
      <t xml:space="preserve">הקטגוריה "שאר הארץ" כוללת שבטי בדואים שגרים מחוץ ליישובים. יישובים ערבים והאוכלוסייה הערבית כלולים בכל הקטגוריות בלוח. </t>
    </r>
    <r>
      <rPr>
        <vertAlign val="superscript"/>
        <sz val="9"/>
        <color theme="1"/>
        <rFont val="David"/>
        <family val="2"/>
      </rPr>
      <t xml:space="preserve">
1</t>
    </r>
    <r>
      <rPr>
        <sz val="9"/>
        <color theme="1"/>
        <rFont val="David"/>
        <family val="2"/>
      </rPr>
      <t xml:space="preserve"> היהודים והאחרים מוצגים בדרך כלל יחד. אחרים: נוצרים לא-ערבים, בני דתות אחרות ואנשים ללא סיווג דת במרשם האוכלוסין.
</t>
    </r>
    <r>
      <rPr>
        <vertAlign val="superscript"/>
        <sz val="9"/>
        <color theme="1"/>
        <rFont val="David"/>
        <family val="2"/>
      </rPr>
      <t>2</t>
    </r>
    <r>
      <rPr>
        <sz val="9"/>
        <color theme="1"/>
        <rFont val="David"/>
        <family val="2"/>
      </rPr>
      <t xml:space="preserve"> קיבוצים, מושבים ויישובים כפריים אחרים. 
</t>
    </r>
    <r>
      <rPr>
        <vertAlign val="superscript"/>
        <sz val="9"/>
        <color theme="1"/>
        <rFont val="David"/>
        <family val="2"/>
      </rPr>
      <t>3</t>
    </r>
    <r>
      <rPr>
        <sz val="9"/>
        <color theme="1"/>
        <rFont val="David"/>
        <family val="2"/>
      </rPr>
      <t xml:space="preserve"> אשכול הפריפריאליות (מחושב לשנת 2020) והאשכול החברתי-כלכלי (מחושב לשנת 2019) משוקללים לפי גודל האוכלוסייה של המועצות האזוריות שמשתייכות לאזור. אשכול הפריפריאליות (מ-0 עד 10) עולה כאשר מידת הפריפריאליות פוחתת, האשכול החברתי-כלכלי (מ-0 עד 10) עולה כאשר המצב הכלכלי-חברתי משתפר.
</t>
    </r>
    <r>
      <rPr>
        <vertAlign val="superscript"/>
        <sz val="9"/>
        <color theme="1"/>
        <rFont val="David"/>
        <family val="2"/>
      </rPr>
      <t>4</t>
    </r>
    <r>
      <rPr>
        <sz val="9"/>
        <color theme="1"/>
        <rFont val="David"/>
        <family val="2"/>
      </rPr>
      <t xml:space="preserve"> נתון לשנת 2024. בחישוב הטבות המס נעשה ממוצע פשוט בין היישובים המוטבים והטבת המס הממוצעת מתייחסת לשיעור הסטטוטורי ולא להטבה האפקטיבית. משום שבקטגוריה "שאר הארץ" יש יישובים רבים ללא הטבות מס, לא חושבה ההטבה הממוצעת.
</t>
    </r>
    <r>
      <rPr>
        <vertAlign val="superscript"/>
        <sz val="9"/>
        <color theme="1"/>
        <rFont val="David"/>
        <family val="2"/>
      </rPr>
      <t>5</t>
    </r>
    <r>
      <rPr>
        <sz val="9"/>
        <color theme="1"/>
        <rFont val="David"/>
        <family val="2"/>
      </rPr>
      <t xml:space="preserve"> הנתונים מתייחסים לרשויות המקומיות ואינם כוללים את קריית שמונה.
</t>
    </r>
    <r>
      <rPr>
        <b/>
        <sz val="9"/>
        <color theme="1"/>
        <rFont val="David"/>
        <family val="2"/>
      </rPr>
      <t>המקור:</t>
    </r>
    <r>
      <rPr>
        <sz val="9"/>
        <color theme="1"/>
        <rFont val="David"/>
        <family val="2"/>
      </rPr>
      <t xml:space="preserve"> עיבודי בנק ישראל לנתוני הלמ"ס ורשות המסים. </t>
    </r>
  </si>
  <si>
    <r>
      <t>לוח ז'-2 מאפיינים דמוגרפיים נבחרים של האוכלוסייה, 2022</t>
    </r>
    <r>
      <rPr>
        <vertAlign val="superscript"/>
        <sz val="11"/>
        <color theme="1"/>
        <rFont val="David"/>
        <family val="2"/>
      </rPr>
      <t>*</t>
    </r>
  </si>
  <si>
    <t>מאפיינים דמוגרפיים-חברתיים של האוכלוסייה</t>
  </si>
  <si>
    <r>
      <rPr>
        <vertAlign val="superscript"/>
        <sz val="9"/>
        <color theme="1"/>
        <rFont val="David"/>
        <family val="2"/>
      </rPr>
      <t>*</t>
    </r>
    <r>
      <rPr>
        <sz val="9"/>
        <color theme="1"/>
        <rFont val="David"/>
        <family val="2"/>
      </rPr>
      <t>הלוח מתייחס גם לאוכלוסייה הערבית, שכן מקור הנתונים לא מאפשר להפרידה. להגדרת היישובים ראו חלק 3. הקטגוריה "שאר הארץ" כוללת את כל הרשויות המקומיות בארץ, למעט הרשויות המקומיות שבעמודות האחרות.</t>
    </r>
    <r>
      <rPr>
        <vertAlign val="superscript"/>
        <sz val="9"/>
        <color theme="1"/>
        <rFont val="David"/>
        <family val="2"/>
      </rPr>
      <t xml:space="preserve">
1</t>
    </r>
    <r>
      <rPr>
        <sz val="9"/>
        <color theme="1"/>
        <rFont val="David"/>
        <family val="2"/>
      </rPr>
      <t xml:space="preserve"> הנתונים ליישובים הכפריים מתייחסים למועצות האזוריות שהם משתייכים אליהן.
</t>
    </r>
    <r>
      <rPr>
        <vertAlign val="superscript"/>
        <sz val="9"/>
        <color theme="1"/>
        <rFont val="David"/>
        <family val="2"/>
      </rPr>
      <t>2</t>
    </r>
    <r>
      <rPr>
        <sz val="9"/>
        <color theme="1"/>
        <rFont val="David"/>
        <family val="2"/>
      </rPr>
      <t xml:space="preserve"> "דרישות הסף של האוניברסיטאות" - זכאות לבגרות הכוללת לפחות 3 יחידות לימוד (יח"ל) מתמטיקה, 4 יח"ל אנגלית ומקצוע מוגבר נוסף אחד.
</t>
    </r>
    <r>
      <rPr>
        <vertAlign val="superscript"/>
        <sz val="9"/>
        <color theme="1"/>
        <rFont val="David"/>
        <family val="2"/>
      </rPr>
      <t>3</t>
    </r>
    <r>
      <rPr>
        <sz val="9"/>
        <color theme="1"/>
        <rFont val="David"/>
        <family val="2"/>
      </rPr>
      <t xml:space="preserve"> חלק מהסטודנטים עשויים להיות תלמידים במוסדות להשכלה גבוהה שנמצאים ביישובים של אזורי העימות, שעברו לגור ביישובים לצורך לימודיהם. שיעורם של התלמידים במוסדות הללו שמתגוררים ביישובי קו העימות הוא כ-28%. (הלמ"ס, הודעה לתקשורת בנושא השכלה גבוהה בישראל - נתונים נבחרים לשנת הלימודים תשפ"ג.)
</t>
    </r>
    <r>
      <rPr>
        <b/>
        <sz val="9"/>
        <color theme="1"/>
        <rFont val="David"/>
        <family val="2"/>
      </rPr>
      <t>המקור:</t>
    </r>
    <r>
      <rPr>
        <sz val="9"/>
        <color theme="1"/>
        <rFont val="David"/>
        <family val="2"/>
      </rPr>
      <t xml:space="preserve"> עיבודי בנק ישראל לקובץ הרשויות המקומיות של הלמ"ס. </t>
    </r>
  </si>
  <si>
    <t>קישור לאיור/לוח</t>
  </si>
  <si>
    <t>לוח_ז-2</t>
  </si>
  <si>
    <t>לוח_ז-1</t>
  </si>
  <si>
    <t>חזרה למפתח</t>
  </si>
  <si>
    <t>לוח_ז-3</t>
  </si>
  <si>
    <t>לוח_ז-4</t>
  </si>
  <si>
    <t>לוח_ז-5</t>
  </si>
  <si>
    <t>איור_ז-1</t>
  </si>
  <si>
    <t>איור_ז-2א</t>
  </si>
  <si>
    <t>2א</t>
  </si>
  <si>
    <t>2ב</t>
  </si>
  <si>
    <t>התפלגות מקומות העבודה לפי מקום המגורים, סוג היישוב והאזור, עובדים בשכר גבוה</t>
  </si>
  <si>
    <t>איור_ז-2ב</t>
  </si>
  <si>
    <t>איור_ז-3א</t>
  </si>
  <si>
    <t>איור_ז-3ב</t>
  </si>
  <si>
    <t>איור_ז4</t>
  </si>
  <si>
    <t>איור_ז5</t>
  </si>
  <si>
    <t xml:space="preserve"> מאפייני היישובים אליהם מתייחס הניתוח בנגב המערבי, בגבול לבנון ובשאר הארץ, 2022</t>
  </si>
  <si>
    <t>ההשכלה, התעסוקה וההכנסות מעבודה</t>
  </si>
  <si>
    <t>תשומות ותפוקות של מערכת החינוך העברית, 2022/2021</t>
  </si>
  <si>
    <t>מאפייני המהגרים מיישובי הנגב המערבי וגבול לבנון ואליהם, בהשוואה לאוכלוסייה המקומית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</si>
</sst>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 #,##0_ ;_ * \-#,##0_ ;_ * &quot;-&quot;??_ ;_ @_ "/>
    <numFmt numFmtId="166" formatCode="_(* #,##0_);_(* \(#,##0\);_(* &quot;-&quot;??_);_(@_)"/>
    <numFmt numFmtId="167" formatCode="0.0"/>
    <numFmt numFmtId="168" formatCode="#,##0.0"/>
    <numFmt numFmtId="169" formatCode="#,##0_ ;\-#,##0\ "/>
    <numFmt numFmtId="170" formatCode="#,##0.0_ ;\-#,##0.0\ "/>
  </numFmts>
  <fonts count="32" x14ac:knownFonts="1">
    <font>
      <sz val="11"/>
      <color theme="1"/>
      <name val="Arial"/>
      <family val="2"/>
      <charset val="177"/>
      <scheme val="minor"/>
    </font>
    <font>
      <sz val="11"/>
      <color theme="1"/>
      <name val="Arial"/>
      <family val="2"/>
      <charset val="177"/>
      <scheme val="minor"/>
    </font>
    <font>
      <b/>
      <sz val="12"/>
      <color theme="1"/>
      <name val="David"/>
      <family val="2"/>
    </font>
    <font>
      <sz val="12"/>
      <color theme="1"/>
      <name val="David"/>
      <family val="2"/>
    </font>
    <font>
      <sz val="10"/>
      <color theme="1"/>
      <name val="David"/>
      <family val="2"/>
    </font>
    <font>
      <b/>
      <sz val="10"/>
      <color theme="1"/>
      <name val="David"/>
      <family val="2"/>
    </font>
    <font>
      <u/>
      <sz val="11"/>
      <color theme="10"/>
      <name val="Arial"/>
      <family val="2"/>
      <charset val="177"/>
      <scheme val="minor"/>
    </font>
    <font>
      <sz val="11"/>
      <color theme="1"/>
      <name val="Arial"/>
      <family val="2"/>
      <scheme val="minor"/>
    </font>
    <font>
      <sz val="11"/>
      <name val="Calibri"/>
      <family val="2"/>
    </font>
    <font>
      <sz val="11"/>
      <name val="David"/>
      <family val="2"/>
    </font>
    <font>
      <b/>
      <sz val="10"/>
      <name val="David"/>
      <family val="2"/>
    </font>
    <font>
      <sz val="10"/>
      <name val="David"/>
      <family val="2"/>
    </font>
    <font>
      <b/>
      <sz val="11"/>
      <name val="Calibri"/>
      <family val="2"/>
    </font>
    <font>
      <sz val="11"/>
      <color rgb="FF000000"/>
      <name val="Arial"/>
      <family val="2"/>
      <scheme val="minor"/>
    </font>
    <font>
      <sz val="10"/>
      <name val="Calibri"/>
      <family val="2"/>
    </font>
    <font>
      <sz val="11"/>
      <name val="Calibri"/>
    </font>
    <font>
      <vertAlign val="superscript"/>
      <sz val="11"/>
      <name val="David"/>
      <family val="2"/>
    </font>
    <font>
      <b/>
      <sz val="11"/>
      <color theme="1"/>
      <name val="David"/>
      <family val="2"/>
    </font>
    <font>
      <vertAlign val="superscript"/>
      <sz val="11"/>
      <color theme="1"/>
      <name val="David"/>
      <family val="2"/>
    </font>
    <font>
      <vertAlign val="superscript"/>
      <sz val="10"/>
      <color theme="1"/>
      <name val="David"/>
      <family val="2"/>
    </font>
    <font>
      <sz val="9"/>
      <color theme="1"/>
      <name val="David"/>
      <family val="2"/>
    </font>
    <font>
      <b/>
      <sz val="9"/>
      <color theme="1"/>
      <name val="David"/>
      <family val="2"/>
    </font>
    <font>
      <vertAlign val="superscript"/>
      <sz val="9"/>
      <color theme="1"/>
      <name val="David"/>
      <family val="2"/>
    </font>
    <font>
      <sz val="9"/>
      <name val="David"/>
      <family val="2"/>
    </font>
    <font>
      <sz val="9"/>
      <color theme="1"/>
      <name val="Arial"/>
      <family val="2"/>
      <scheme val="minor"/>
    </font>
    <font>
      <b/>
      <sz val="11"/>
      <name val="David"/>
      <family val="2"/>
    </font>
    <font>
      <vertAlign val="superscript"/>
      <sz val="10"/>
      <name val="David"/>
      <family val="2"/>
    </font>
    <font>
      <b/>
      <sz val="9"/>
      <name val="David"/>
      <family val="2"/>
    </font>
    <font>
      <vertAlign val="superscript"/>
      <sz val="9"/>
      <name val="David"/>
      <family val="2"/>
    </font>
    <font>
      <sz val="11"/>
      <color theme="1"/>
      <name val="David"/>
      <family val="2"/>
    </font>
    <font>
      <u/>
      <sz val="11"/>
      <color theme="0" tint="-4.9989318521683403E-2"/>
      <name val="Arial"/>
      <family val="2"/>
      <charset val="177"/>
      <scheme val="minor"/>
    </font>
    <font>
      <sz val="11"/>
      <color theme="0" tint="-4.9989318521683403E-2"/>
      <name val="Calibri"/>
      <family val="2"/>
    </font>
  </fonts>
  <fills count="9">
    <fill>
      <patternFill patternType="none"/>
    </fill>
    <fill>
      <patternFill patternType="gray125"/>
    </fill>
    <fill>
      <patternFill patternType="solid">
        <fgColor rgb="FF00B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rgb="FF6600FF"/>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op>
      <bottom/>
      <diagonal/>
    </border>
    <border>
      <left/>
      <right style="thin">
        <color theme="7"/>
      </right>
      <top style="thin">
        <color theme="7"/>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8" fillId="0" borderId="0"/>
    <xf numFmtId="9" fontId="8" fillId="0" borderId="0" applyFont="0" applyFill="0" applyBorder="0" applyAlignment="0" applyProtection="0"/>
    <xf numFmtId="0" fontId="13" fillId="0" borderId="0"/>
    <xf numFmtId="0" fontId="14" fillId="0" borderId="0"/>
    <xf numFmtId="0" fontId="15" fillId="0" borderId="0"/>
    <xf numFmtId="164" fontId="15" fillId="0" borderId="0" applyFont="0" applyFill="0" applyBorder="0" applyAlignment="0" applyProtection="0"/>
  </cellStyleXfs>
  <cellXfs count="151">
    <xf numFmtId="0" fontId="0" fillId="0" borderId="0" xfId="0"/>
    <xf numFmtId="0" fontId="6" fillId="0" borderId="0" xfId="3"/>
    <xf numFmtId="0" fontId="3" fillId="0" borderId="0" xfId="4" applyFont="1"/>
    <xf numFmtId="0" fontId="2" fillId="0" borderId="2" xfId="4" applyFont="1" applyBorder="1" applyAlignment="1">
      <alignment vertical="top" wrapText="1"/>
    </xf>
    <xf numFmtId="0" fontId="8" fillId="0" borderId="0" xfId="7"/>
    <xf numFmtId="0" fontId="7" fillId="0" borderId="0" xfId="4"/>
    <xf numFmtId="0" fontId="8" fillId="5" borderId="17" xfId="7" applyFill="1" applyBorder="1"/>
    <xf numFmtId="0" fontId="8" fillId="5" borderId="18" xfId="7" applyFill="1" applyBorder="1"/>
    <xf numFmtId="0" fontId="8" fillId="5" borderId="19" xfId="7" applyFill="1" applyBorder="1"/>
    <xf numFmtId="0" fontId="8" fillId="5" borderId="20" xfId="7" applyFill="1" applyBorder="1"/>
    <xf numFmtId="9" fontId="0" fillId="5" borderId="22" xfId="8" applyFont="1" applyFill="1" applyBorder="1"/>
    <xf numFmtId="9" fontId="0" fillId="5" borderId="23" xfId="8" applyFont="1" applyFill="1" applyBorder="1"/>
    <xf numFmtId="166" fontId="0" fillId="0" borderId="15" xfId="6" applyNumberFormat="1" applyFont="1" applyFill="1" applyBorder="1"/>
    <xf numFmtId="0" fontId="8" fillId="0" borderId="0" xfId="7" applyAlignment="1">
      <alignment wrapText="1"/>
    </xf>
    <xf numFmtId="0" fontId="8" fillId="6" borderId="0" xfId="7" applyFill="1"/>
    <xf numFmtId="167" fontId="8" fillId="0" borderId="0" xfId="7" applyNumberFormat="1"/>
    <xf numFmtId="0" fontId="4" fillId="0" borderId="0" xfId="4" applyFont="1" applyAlignment="1">
      <alignment horizontal="right" wrapText="1"/>
    </xf>
    <xf numFmtId="0" fontId="14" fillId="0" borderId="0" xfId="10"/>
    <xf numFmtId="0" fontId="14" fillId="0" borderId="0" xfId="10" applyAlignment="1">
      <alignment horizontal="center"/>
    </xf>
    <xf numFmtId="0" fontId="14" fillId="0" borderId="0" xfId="10" applyAlignment="1">
      <alignment horizontal="center" wrapText="1"/>
    </xf>
    <xf numFmtId="0" fontId="14" fillId="0" borderId="0" xfId="10" applyAlignment="1">
      <alignment wrapText="1"/>
    </xf>
    <xf numFmtId="1" fontId="14" fillId="0" borderId="0" xfId="10" applyNumberFormat="1"/>
    <xf numFmtId="0" fontId="0" fillId="5" borderId="17" xfId="0" applyFill="1" applyBorder="1"/>
    <xf numFmtId="0" fontId="0" fillId="5" borderId="18" xfId="0" applyFill="1" applyBorder="1"/>
    <xf numFmtId="0" fontId="0" fillId="5" borderId="19" xfId="0" applyFill="1" applyBorder="1"/>
    <xf numFmtId="0" fontId="0" fillId="5" borderId="20" xfId="0" applyFill="1" applyBorder="1"/>
    <xf numFmtId="165" fontId="0" fillId="5" borderId="0" xfId="1" applyNumberFormat="1" applyFont="1" applyFill="1" applyBorder="1"/>
    <xf numFmtId="165" fontId="0" fillId="5" borderId="21" xfId="1" applyNumberFormat="1" applyFont="1" applyFill="1" applyBorder="1"/>
    <xf numFmtId="0" fontId="4" fillId="0" borderId="0" xfId="0" applyFont="1" applyAlignment="1">
      <alignment vertical="top" wrapText="1"/>
    </xf>
    <xf numFmtId="1" fontId="0" fillId="0" borderId="0" xfId="0" applyNumberFormat="1"/>
    <xf numFmtId="0" fontId="15" fillId="0" borderId="0" xfId="11"/>
    <xf numFmtId="43" fontId="0" fillId="0" borderId="15" xfId="1" applyFont="1" applyFill="1" applyBorder="1"/>
    <xf numFmtId="43" fontId="0" fillId="0" borderId="16" xfId="1" applyFont="1" applyFill="1" applyBorder="1"/>
    <xf numFmtId="0" fontId="8" fillId="3" borderId="0" xfId="7" applyFill="1" applyAlignment="1">
      <alignment horizontal="center" wrapText="1"/>
    </xf>
    <xf numFmtId="0" fontId="0" fillId="3" borderId="0" xfId="0" applyFill="1" applyAlignment="1">
      <alignment horizontal="center" wrapText="1"/>
    </xf>
    <xf numFmtId="0" fontId="20" fillId="0" borderId="0" xfId="4" applyFont="1"/>
    <xf numFmtId="0" fontId="20" fillId="0" borderId="0" xfId="4" applyFont="1" applyAlignment="1">
      <alignment wrapText="1"/>
    </xf>
    <xf numFmtId="0" fontId="24" fillId="0" borderId="0" xfId="4" applyFont="1"/>
    <xf numFmtId="0" fontId="0" fillId="5" borderId="0" xfId="0" applyFill="1" applyBorder="1"/>
    <xf numFmtId="0" fontId="29" fillId="0" borderId="0" xfId="0" applyFont="1"/>
    <xf numFmtId="0" fontId="29" fillId="0" borderId="0" xfId="0" applyFont="1" applyAlignment="1">
      <alignment vertical="top"/>
    </xf>
    <xf numFmtId="0" fontId="17" fillId="2" borderId="0" xfId="0" applyFont="1" applyFill="1"/>
    <xf numFmtId="0" fontId="29" fillId="2" borderId="0" xfId="0" applyFont="1" applyFill="1"/>
    <xf numFmtId="0" fontId="29" fillId="0" borderId="0" xfId="0" applyFont="1" applyAlignment="1">
      <alignment wrapText="1"/>
    </xf>
    <xf numFmtId="0" fontId="17" fillId="7" borderId="0" xfId="0" applyFont="1" applyFill="1"/>
    <xf numFmtId="0" fontId="29" fillId="7" borderId="0" xfId="0" applyFont="1" applyFill="1"/>
    <xf numFmtId="0" fontId="6" fillId="0" borderId="0" xfId="3" quotePrefix="1"/>
    <xf numFmtId="0" fontId="30" fillId="7" borderId="0" xfId="3" applyFont="1" applyFill="1" applyAlignment="1">
      <alignment wrapText="1"/>
    </xf>
    <xf numFmtId="0" fontId="0" fillId="5" borderId="22" xfId="0" applyFill="1" applyBorder="1"/>
    <xf numFmtId="165" fontId="0" fillId="5" borderId="28" xfId="1" applyNumberFormat="1" applyFont="1" applyFill="1" applyBorder="1"/>
    <xf numFmtId="165" fontId="0" fillId="5" borderId="23" xfId="1" applyNumberFormat="1" applyFont="1" applyFill="1" applyBorder="1"/>
    <xf numFmtId="0" fontId="31" fillId="0" borderId="0" xfId="7" applyFont="1" applyFill="1" applyBorder="1"/>
    <xf numFmtId="0" fontId="8" fillId="0" borderId="0" xfId="7" applyBorder="1"/>
    <xf numFmtId="0" fontId="29" fillId="0" borderId="0" xfId="0" applyFont="1" applyAlignment="1">
      <alignment horizontal="center"/>
    </xf>
    <xf numFmtId="0" fontId="29" fillId="0" borderId="0" xfId="0" applyFont="1" applyAlignment="1">
      <alignment horizontal="right" vertical="top" wrapText="1"/>
    </xf>
    <xf numFmtId="0" fontId="6" fillId="0" borderId="0" xfId="3" quotePrefix="1" applyAlignment="1">
      <alignment horizontal="right" vertical="top"/>
    </xf>
    <xf numFmtId="0" fontId="29" fillId="0" borderId="0" xfId="0" applyFont="1" applyAlignment="1">
      <alignment horizontal="right" vertical="top"/>
    </xf>
    <xf numFmtId="0" fontId="4" fillId="0" borderId="0" xfId="4" applyFont="1" applyAlignment="1">
      <alignment horizontal="right" wrapText="1"/>
    </xf>
    <xf numFmtId="0" fontId="8" fillId="3" borderId="0" xfId="7" applyFill="1" applyAlignment="1">
      <alignment horizontal="center" wrapText="1"/>
    </xf>
    <xf numFmtId="0" fontId="12" fillId="0" borderId="24" xfId="7" applyFont="1" applyBorder="1" applyAlignment="1">
      <alignment horizontal="center" wrapText="1"/>
    </xf>
    <xf numFmtId="0" fontId="12" fillId="0" borderId="25" xfId="7" applyFont="1" applyBorder="1" applyAlignment="1">
      <alignment horizontal="center" wrapText="1"/>
    </xf>
    <xf numFmtId="0" fontId="12" fillId="0" borderId="26" xfId="7" applyFont="1" applyBorder="1" applyAlignment="1">
      <alignment horizontal="center" wrapText="1"/>
    </xf>
    <xf numFmtId="0" fontId="0" fillId="3" borderId="0" xfId="0" applyFill="1" applyAlignment="1">
      <alignment horizontal="center" wrapText="1"/>
    </xf>
    <xf numFmtId="0" fontId="12" fillId="0" borderId="25" xfId="7" applyFont="1" applyBorder="1" applyAlignment="1">
      <alignment horizontal="center"/>
    </xf>
    <xf numFmtId="0" fontId="12" fillId="0" borderId="26" xfId="7" applyFont="1" applyBorder="1" applyAlignment="1">
      <alignment horizontal="center"/>
    </xf>
    <xf numFmtId="0" fontId="8" fillId="0" borderId="20" xfId="7" applyBorder="1" applyAlignment="1">
      <alignment horizontal="center" wrapText="1"/>
    </xf>
    <xf numFmtId="0" fontId="8" fillId="0" borderId="20" xfId="7" applyBorder="1" applyAlignment="1">
      <alignment horizontal="center"/>
    </xf>
    <xf numFmtId="0" fontId="8" fillId="4" borderId="0" xfId="7" applyFill="1" applyAlignment="1">
      <alignment horizontal="center" wrapText="1"/>
    </xf>
    <xf numFmtId="0" fontId="17" fillId="8" borderId="1" xfId="0" applyFont="1" applyFill="1" applyBorder="1" applyAlignment="1">
      <alignment horizontal="center" wrapText="1"/>
    </xf>
    <xf numFmtId="0" fontId="17" fillId="8" borderId="1" xfId="0" applyFont="1" applyFill="1" applyBorder="1" applyAlignment="1">
      <alignment horizontal="center"/>
    </xf>
    <xf numFmtId="0" fontId="4" fillId="8" borderId="2" xfId="0" applyFont="1" applyFill="1" applyBorder="1"/>
    <xf numFmtId="0" fontId="5" fillId="8" borderId="2" xfId="0" applyFont="1" applyFill="1" applyBorder="1" applyAlignment="1">
      <alignment horizontal="center"/>
    </xf>
    <xf numFmtId="0" fontId="5" fillId="8" borderId="2" xfId="0" applyFont="1" applyFill="1" applyBorder="1"/>
    <xf numFmtId="169" fontId="4" fillId="8" borderId="2" xfId="1" applyNumberFormat="1" applyFont="1" applyFill="1" applyBorder="1" applyAlignment="1">
      <alignment horizontal="center" vertical="justify" readingOrder="1"/>
    </xf>
    <xf numFmtId="0" fontId="4" fillId="8" borderId="2" xfId="0" applyFont="1" applyFill="1" applyBorder="1" applyAlignment="1">
      <alignment horizontal="right" indent="1"/>
    </xf>
    <xf numFmtId="170" fontId="4" fillId="8" borderId="2" xfId="1" applyNumberFormat="1" applyFont="1" applyFill="1" applyBorder="1" applyAlignment="1">
      <alignment horizontal="center" vertical="justify" readingOrder="1"/>
    </xf>
    <xf numFmtId="0" fontId="4" fillId="8" borderId="2" xfId="0" applyFont="1" applyFill="1" applyBorder="1" applyAlignment="1">
      <alignment vertical="center" wrapText="1"/>
    </xf>
    <xf numFmtId="0" fontId="5" fillId="8" borderId="2" xfId="0" applyFont="1" applyFill="1" applyBorder="1" applyAlignment="1">
      <alignment vertical="top" wrapText="1"/>
    </xf>
    <xf numFmtId="169" fontId="4" fillId="8" borderId="2" xfId="1" applyNumberFormat="1" applyFont="1" applyFill="1" applyBorder="1" applyAlignment="1">
      <alignment horizontal="center" vertical="center" readingOrder="1"/>
    </xf>
    <xf numFmtId="169" fontId="4" fillId="8" borderId="2" xfId="2" applyNumberFormat="1" applyFont="1" applyFill="1" applyBorder="1" applyAlignment="1">
      <alignment horizontal="center" vertical="center" readingOrder="1"/>
    </xf>
    <xf numFmtId="0" fontId="20" fillId="8" borderId="0" xfId="0" applyFont="1" applyFill="1" applyAlignment="1">
      <alignment horizontal="right" vertical="top" wrapText="1" readingOrder="2"/>
    </xf>
    <xf numFmtId="0" fontId="17" fillId="8" borderId="0" xfId="4" applyFont="1" applyFill="1" applyAlignment="1">
      <alignment horizontal="center"/>
    </xf>
    <xf numFmtId="0" fontId="5" fillId="8" borderId="2" xfId="4" applyFont="1" applyFill="1" applyBorder="1" applyAlignment="1">
      <alignment vertical="center"/>
    </xf>
    <xf numFmtId="0" fontId="5" fillId="8" borderId="2" xfId="4" applyFont="1" applyFill="1" applyBorder="1" applyAlignment="1">
      <alignment horizontal="center" vertical="top" wrapText="1"/>
    </xf>
    <xf numFmtId="0" fontId="5" fillId="8" borderId="27" xfId="4" applyFont="1" applyFill="1" applyBorder="1" applyAlignment="1">
      <alignment horizontal="center" vertical="top" wrapText="1"/>
    </xf>
    <xf numFmtId="0" fontId="5" fillId="8" borderId="13" xfId="4" applyFont="1" applyFill="1" applyBorder="1" applyAlignment="1">
      <alignment horizontal="center" vertical="top" wrapText="1"/>
    </xf>
    <xf numFmtId="0" fontId="5" fillId="8" borderId="2" xfId="9" applyFont="1" applyFill="1" applyBorder="1"/>
    <xf numFmtId="0" fontId="4" fillId="8" borderId="2" xfId="4" applyFont="1" applyFill="1" applyBorder="1"/>
    <xf numFmtId="0" fontId="4" fillId="8" borderId="27" xfId="4" applyFont="1" applyFill="1" applyBorder="1"/>
    <xf numFmtId="0" fontId="4" fillId="8" borderId="13" xfId="4" applyFont="1" applyFill="1" applyBorder="1"/>
    <xf numFmtId="0" fontId="4" fillId="8" borderId="2" xfId="9" applyFont="1" applyFill="1" applyBorder="1" applyAlignment="1">
      <alignment horizontal="right" indent="1"/>
    </xf>
    <xf numFmtId="1" fontId="4" fillId="8" borderId="2" xfId="4" applyNumberFormat="1" applyFont="1" applyFill="1" applyBorder="1" applyAlignment="1">
      <alignment horizontal="center"/>
    </xf>
    <xf numFmtId="1" fontId="4" fillId="8" borderId="27" xfId="4" applyNumberFormat="1" applyFont="1" applyFill="1" applyBorder="1" applyAlignment="1">
      <alignment horizontal="center"/>
    </xf>
    <xf numFmtId="1" fontId="4" fillId="8" borderId="13" xfId="4" applyNumberFormat="1" applyFont="1" applyFill="1" applyBorder="1" applyAlignment="1">
      <alignment horizontal="center"/>
    </xf>
    <xf numFmtId="0" fontId="5" fillId="8" borderId="2" xfId="9" applyFont="1" applyFill="1" applyBorder="1" applyAlignment="1">
      <alignment horizontal="right"/>
    </xf>
    <xf numFmtId="165" fontId="4" fillId="8" borderId="2" xfId="1" applyNumberFormat="1" applyFont="1" applyFill="1" applyBorder="1" applyAlignment="1">
      <alignment horizontal="center"/>
    </xf>
    <xf numFmtId="165" fontId="4" fillId="8" borderId="27" xfId="1" applyNumberFormat="1" applyFont="1" applyFill="1" applyBorder="1" applyAlignment="1">
      <alignment horizontal="center"/>
    </xf>
    <xf numFmtId="165" fontId="4" fillId="8" borderId="13" xfId="1" applyNumberFormat="1" applyFont="1" applyFill="1" applyBorder="1" applyAlignment="1">
      <alignment horizontal="center"/>
    </xf>
    <xf numFmtId="0" fontId="4" fillId="8" borderId="2" xfId="9" applyFont="1" applyFill="1" applyBorder="1" applyAlignment="1">
      <alignment horizontal="right" wrapText="1" indent="1"/>
    </xf>
    <xf numFmtId="0" fontId="4" fillId="8" borderId="2" xfId="4" applyFont="1" applyFill="1" applyBorder="1" applyAlignment="1">
      <alignment horizontal="center"/>
    </xf>
    <xf numFmtId="0" fontId="4" fillId="8" borderId="27" xfId="4" applyFont="1" applyFill="1" applyBorder="1" applyAlignment="1">
      <alignment horizontal="center"/>
    </xf>
    <xf numFmtId="0" fontId="4" fillId="8" borderId="13" xfId="4" applyFont="1" applyFill="1" applyBorder="1" applyAlignment="1">
      <alignment horizontal="center"/>
    </xf>
    <xf numFmtId="167" fontId="4" fillId="8" borderId="2" xfId="4" applyNumberFormat="1" applyFont="1" applyFill="1" applyBorder="1" applyAlignment="1">
      <alignment horizontal="center"/>
    </xf>
    <xf numFmtId="167" fontId="4" fillId="8" borderId="27" xfId="4" applyNumberFormat="1" applyFont="1" applyFill="1" applyBorder="1" applyAlignment="1">
      <alignment horizontal="center"/>
    </xf>
    <xf numFmtId="167" fontId="4" fillId="8" borderId="13" xfId="4" applyNumberFormat="1" applyFont="1" applyFill="1" applyBorder="1" applyAlignment="1">
      <alignment horizontal="center"/>
    </xf>
    <xf numFmtId="0" fontId="20" fillId="8" borderId="0" xfId="4" applyFont="1" applyFill="1" applyAlignment="1">
      <alignment horizontal="right" vertical="top" wrapText="1" readingOrder="2"/>
    </xf>
    <xf numFmtId="0" fontId="5" fillId="8" borderId="2" xfId="4" applyFont="1" applyFill="1" applyBorder="1"/>
    <xf numFmtId="0" fontId="4" fillId="8" borderId="2" xfId="4" applyFont="1" applyFill="1" applyBorder="1" applyAlignment="1">
      <alignment horizontal="right" indent="1"/>
    </xf>
    <xf numFmtId="3" fontId="4" fillId="8" borderId="2" xfId="6" applyNumberFormat="1" applyFont="1" applyFill="1" applyBorder="1" applyAlignment="1">
      <alignment horizontal="center"/>
    </xf>
    <xf numFmtId="3" fontId="4" fillId="8" borderId="13" xfId="6" applyNumberFormat="1" applyFont="1" applyFill="1" applyBorder="1" applyAlignment="1">
      <alignment horizontal="center"/>
    </xf>
    <xf numFmtId="3" fontId="4" fillId="8" borderId="27" xfId="6" applyNumberFormat="1" applyFont="1" applyFill="1" applyBorder="1" applyAlignment="1">
      <alignment horizontal="center"/>
    </xf>
    <xf numFmtId="0" fontId="5" fillId="8" borderId="2" xfId="4" applyFont="1" applyFill="1" applyBorder="1" applyAlignment="1">
      <alignment horizontal="right"/>
    </xf>
    <xf numFmtId="168" fontId="4" fillId="8" borderId="2" xfId="6" applyNumberFormat="1" applyFont="1" applyFill="1" applyBorder="1" applyAlignment="1">
      <alignment horizontal="center"/>
    </xf>
    <xf numFmtId="168" fontId="4" fillId="8" borderId="13" xfId="6" applyNumberFormat="1" applyFont="1" applyFill="1" applyBorder="1" applyAlignment="1">
      <alignment horizontal="center"/>
    </xf>
    <xf numFmtId="168" fontId="4" fillId="8" borderId="27" xfId="6" applyNumberFormat="1" applyFont="1" applyFill="1" applyBorder="1" applyAlignment="1">
      <alignment horizontal="center"/>
    </xf>
    <xf numFmtId="0" fontId="20" fillId="8" borderId="3" xfId="4" applyFont="1" applyFill="1" applyBorder="1" applyAlignment="1">
      <alignment horizontal="right" vertical="top" wrapText="1" readingOrder="2"/>
    </xf>
    <xf numFmtId="0" fontId="4" fillId="8" borderId="2" xfId="4" applyFont="1" applyFill="1" applyBorder="1" applyAlignment="1">
      <alignment wrapText="1"/>
    </xf>
    <xf numFmtId="0" fontId="25" fillId="8" borderId="0" xfId="7" applyFont="1" applyFill="1" applyAlignment="1">
      <alignment horizontal="center" wrapText="1" readingOrder="2"/>
    </xf>
    <xf numFmtId="0" fontId="9" fillId="8" borderId="0" xfId="7" applyFont="1" applyFill="1" applyAlignment="1">
      <alignment horizontal="center" readingOrder="2"/>
    </xf>
    <xf numFmtId="0" fontId="9" fillId="8" borderId="1" xfId="7" applyFont="1" applyFill="1" applyBorder="1" applyAlignment="1">
      <alignment horizontal="center" readingOrder="2"/>
    </xf>
    <xf numFmtId="0" fontId="14" fillId="8" borderId="4" xfId="11" applyFont="1" applyFill="1" applyBorder="1"/>
    <xf numFmtId="0" fontId="14" fillId="8" borderId="3" xfId="11" applyFont="1" applyFill="1" applyBorder="1"/>
    <xf numFmtId="0" fontId="10" fillId="8" borderId="4" xfId="11" applyFont="1" applyFill="1" applyBorder="1" applyAlignment="1">
      <alignment horizontal="center" readingOrder="2"/>
    </xf>
    <xf numFmtId="0" fontId="10" fillId="8" borderId="3" xfId="11" applyFont="1" applyFill="1" applyBorder="1" applyAlignment="1">
      <alignment horizontal="center" readingOrder="2"/>
    </xf>
    <xf numFmtId="0" fontId="10" fillId="8" borderId="5" xfId="11" applyFont="1" applyFill="1" applyBorder="1" applyAlignment="1">
      <alignment horizontal="center" readingOrder="2"/>
    </xf>
    <xf numFmtId="0" fontId="14" fillId="8" borderId="6" xfId="11" applyFont="1" applyFill="1" applyBorder="1"/>
    <xf numFmtId="0" fontId="14" fillId="8" borderId="1" xfId="11" applyFont="1" applyFill="1" applyBorder="1"/>
    <xf numFmtId="0" fontId="11" fillId="8" borderId="6" xfId="11" applyFont="1" applyFill="1" applyBorder="1" applyAlignment="1">
      <alignment horizontal="center" readingOrder="2"/>
    </xf>
    <xf numFmtId="0" fontId="11" fillId="8" borderId="1" xfId="11" applyFont="1" applyFill="1" applyBorder="1" applyAlignment="1">
      <alignment horizontal="center" readingOrder="2"/>
    </xf>
    <xf numFmtId="0" fontId="11" fillId="8" borderId="7" xfId="11" applyFont="1" applyFill="1" applyBorder="1" applyAlignment="1">
      <alignment horizontal="center" readingOrder="2"/>
    </xf>
    <xf numFmtId="0" fontId="11" fillId="8" borderId="8" xfId="11" applyFont="1" applyFill="1" applyBorder="1" applyAlignment="1">
      <alignment horizontal="right" vertical="center" wrapText="1"/>
    </xf>
    <xf numFmtId="0" fontId="11" fillId="8" borderId="4" xfId="11" applyFont="1" applyFill="1" applyBorder="1"/>
    <xf numFmtId="1" fontId="11" fillId="8" borderId="4" xfId="11" applyNumberFormat="1" applyFont="1" applyFill="1" applyBorder="1" applyAlignment="1">
      <alignment horizontal="center"/>
    </xf>
    <xf numFmtId="1" fontId="11" fillId="8" borderId="5" xfId="11" applyNumberFormat="1" applyFont="1" applyFill="1" applyBorder="1" applyAlignment="1">
      <alignment horizontal="center"/>
    </xf>
    <xf numFmtId="0" fontId="11" fillId="8" borderId="9" xfId="11" applyFont="1" applyFill="1" applyBorder="1" applyAlignment="1">
      <alignment horizontal="right" vertical="center" wrapText="1"/>
    </xf>
    <xf numFmtId="0" fontId="11" fillId="8" borderId="10" xfId="11" applyFont="1" applyFill="1" applyBorder="1"/>
    <xf numFmtId="1" fontId="11" fillId="8" borderId="10" xfId="11" applyNumberFormat="1" applyFont="1" applyFill="1" applyBorder="1" applyAlignment="1">
      <alignment horizontal="center"/>
    </xf>
    <xf numFmtId="1" fontId="11" fillId="8" borderId="11" xfId="11" applyNumberFormat="1" applyFont="1" applyFill="1" applyBorder="1" applyAlignment="1">
      <alignment horizontal="center"/>
    </xf>
    <xf numFmtId="1" fontId="11" fillId="8" borderId="10" xfId="12" applyNumberFormat="1" applyFont="1" applyFill="1" applyBorder="1" applyAlignment="1">
      <alignment horizontal="center"/>
    </xf>
    <xf numFmtId="0" fontId="11" fillId="8" borderId="12" xfId="11" applyFont="1" applyFill="1" applyBorder="1" applyAlignment="1">
      <alignment horizontal="right" vertical="center" wrapText="1"/>
    </xf>
    <xf numFmtId="0" fontId="11" fillId="8" borderId="6" xfId="11" applyFont="1" applyFill="1" applyBorder="1"/>
    <xf numFmtId="1" fontId="11" fillId="8" borderId="11" xfId="12" applyNumberFormat="1" applyFont="1" applyFill="1" applyBorder="1" applyAlignment="1">
      <alignment horizontal="center"/>
    </xf>
    <xf numFmtId="0" fontId="11" fillId="8" borderId="13" xfId="11" applyFont="1" applyFill="1" applyBorder="1" applyAlignment="1">
      <alignment wrapText="1"/>
    </xf>
    <xf numFmtId="1" fontId="11" fillId="8" borderId="4" xfId="12" applyNumberFormat="1" applyFont="1" applyFill="1" applyBorder="1" applyAlignment="1">
      <alignment horizontal="center"/>
    </xf>
    <xf numFmtId="1" fontId="11" fillId="8" borderId="5" xfId="12" applyNumberFormat="1" applyFont="1" applyFill="1" applyBorder="1" applyAlignment="1">
      <alignment horizontal="center"/>
    </xf>
    <xf numFmtId="1" fontId="11" fillId="8" borderId="13" xfId="12" applyNumberFormat="1" applyFont="1" applyFill="1" applyBorder="1" applyAlignment="1">
      <alignment horizontal="center"/>
    </xf>
    <xf numFmtId="1" fontId="11" fillId="8" borderId="14" xfId="12" applyNumberFormat="1" applyFont="1" applyFill="1" applyBorder="1" applyAlignment="1">
      <alignment horizontal="center"/>
    </xf>
    <xf numFmtId="1" fontId="11" fillId="8" borderId="6" xfId="11" applyNumberFormat="1" applyFont="1" applyFill="1" applyBorder="1" applyAlignment="1">
      <alignment horizontal="center"/>
    </xf>
    <xf numFmtId="1" fontId="11" fillId="8" borderId="7" xfId="11" applyNumberFormat="1" applyFont="1" applyFill="1" applyBorder="1" applyAlignment="1">
      <alignment horizontal="center"/>
    </xf>
    <xf numFmtId="1" fontId="11" fillId="8" borderId="6" xfId="12" applyNumberFormat="1" applyFont="1" applyFill="1" applyBorder="1" applyAlignment="1">
      <alignment horizontal="center" readingOrder="2"/>
    </xf>
    <xf numFmtId="0" fontId="27" fillId="8" borderId="0" xfId="7" applyFont="1" applyFill="1" applyAlignment="1">
      <alignment horizontal="right" vertical="top" wrapText="1" readingOrder="2"/>
    </xf>
  </cellXfs>
  <cellStyles count="13">
    <cellStyle name="Comma" xfId="1" builtinId="3"/>
    <cellStyle name="Comma 2" xfId="5"/>
    <cellStyle name="Comma 3" xfId="12"/>
    <cellStyle name="Normal" xfId="0" builtinId="0"/>
    <cellStyle name="Normal 2" xfId="4"/>
    <cellStyle name="Normal 2 2" xfId="9"/>
    <cellStyle name="Normal 3" xfId="7"/>
    <cellStyle name="Normal 4" xfId="10"/>
    <cellStyle name="Normal 5" xfId="11"/>
    <cellStyle name="Percent" xfId="2" builtinId="5"/>
    <cellStyle name="Percent 2" xfId="6"/>
    <cellStyle name="Percent 3" xfId="8"/>
    <cellStyle name="היפר-קישור" xfId="3" builtinId="8"/>
  </cellStyles>
  <dxfs count="0"/>
  <tableStyles count="0" defaultTableStyle="TableStyleMedium2" defaultPivotStyle="PivotStyleLight16"/>
  <colors>
    <mruColors>
      <color rgb="FF66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r>
              <a:rPr lang="he-IL" sz="1100" b="1" u="none">
                <a:solidFill>
                  <a:schemeClr val="tx1"/>
                </a:solidFill>
                <a:effectLst/>
              </a:rPr>
              <a:t>איור</a:t>
            </a:r>
            <a:r>
              <a:rPr lang="he-IL" sz="1100" b="1" u="none" baseline="0">
                <a:solidFill>
                  <a:schemeClr val="tx1"/>
                </a:solidFill>
                <a:effectLst/>
              </a:rPr>
              <a:t> ז'-1: </a:t>
            </a:r>
            <a:r>
              <a:rPr lang="he-IL" sz="1100" b="1" u="none">
                <a:solidFill>
                  <a:schemeClr val="tx1"/>
                </a:solidFill>
                <a:effectLst/>
              </a:rPr>
              <a:t>התפלגות המועסקים (שכירים ועצמאים), 2021 </a:t>
            </a:r>
          </a:p>
          <a:p>
            <a:pPr>
              <a:defRPr/>
            </a:pPr>
            <a:r>
              <a:rPr lang="he-IL" sz="1100" b="0" u="none">
                <a:solidFill>
                  <a:schemeClr val="tx1"/>
                </a:solidFill>
                <a:effectLst/>
              </a:rPr>
              <a:t>לפי ענפי כלכלה נבחרים,</a:t>
            </a:r>
            <a:r>
              <a:rPr lang="he-IL" sz="1100" b="0" u="none" baseline="0">
                <a:solidFill>
                  <a:schemeClr val="tx1"/>
                </a:solidFill>
                <a:effectLst/>
              </a:rPr>
              <a:t> אזור בארץ וסוג יישוב</a:t>
            </a:r>
            <a:r>
              <a:rPr lang="en-US" sz="1100" b="0" u="none" baseline="0">
                <a:solidFill>
                  <a:schemeClr val="tx1"/>
                </a:solidFill>
                <a:effectLst/>
              </a:rPr>
              <a:t>*</a:t>
            </a:r>
            <a:endParaRPr lang="en-US" sz="1100" b="0" u="none">
              <a:solidFill>
                <a:schemeClr val="tx1"/>
              </a:solidFill>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title>
    <c:autoTitleDeleted val="0"/>
    <c:plotArea>
      <c:layout>
        <c:manualLayout>
          <c:layoutTarget val="inner"/>
          <c:xMode val="edge"/>
          <c:yMode val="edge"/>
          <c:x val="0.11223373015873016"/>
          <c:y val="0.17185022742040285"/>
          <c:w val="0.86004801587301583"/>
          <c:h val="0.38772157244964256"/>
        </c:manualLayout>
      </c:layout>
      <c:barChart>
        <c:barDir val="col"/>
        <c:grouping val="clustered"/>
        <c:varyColors val="0"/>
        <c:ser>
          <c:idx val="0"/>
          <c:order val="0"/>
          <c:tx>
            <c:strRef>
              <c:f>'איור_ז-1_לפרק'!$B$1</c:f>
              <c:strCache>
                <c:ptCount val="1"/>
                <c:pt idx="0">
                  <c:v>עירוניים בנגב המערבי</c:v>
                </c:pt>
              </c:strCache>
            </c:strRef>
          </c:tx>
          <c:spPr>
            <a:solidFill>
              <a:schemeClr val="accent2">
                <a:lumMod val="50000"/>
              </a:schemeClr>
            </a:solidFill>
            <a:ln>
              <a:noFill/>
            </a:ln>
            <a:effectLst/>
          </c:spPr>
          <c:invertIfNegative val="0"/>
          <c:cat>
            <c:strRef>
              <c:f>('איור_ז-1_לפרק'!$A$2,'איור_ז-1_לפרק'!$A$3,'איור_ז-1_לפרק'!$A$4,'איור_ז-1_לפרק'!$A$5,'איור_ז-1_לפרק'!$A$6,'איור_ז-1_לפרק'!$A$7,'איור_ז-1_לפרק'!$A$8)</c:f>
              <c:strCache>
                <c:ptCount val="7"/>
                <c:pt idx="0">
                  <c:v>חקלאות</c:v>
                </c:pt>
                <c:pt idx="1">
                  <c:v>שירותים עסקיים</c:v>
                </c:pt>
                <c:pt idx="2">
                  <c:v>חינוך</c:v>
                </c:pt>
                <c:pt idx="3">
                  <c:v>בריאות ורווחה, מינהל ציבורי ומקומי</c:v>
                </c:pt>
                <c:pt idx="4">
                  <c:v>תעשייה</c:v>
                </c:pt>
                <c:pt idx="5">
                  <c:v>מסחר</c:v>
                </c:pt>
                <c:pt idx="6">
                  <c:v>הייטק</c:v>
                </c:pt>
              </c:strCache>
            </c:strRef>
          </c:cat>
          <c:val>
            <c:numRef>
              <c:f>('איור_ז-1_לפרק'!$B$2,'איור_ז-1_לפרק'!$B$3,'איור_ז-1_לפרק'!$B$4,'איור_ז-1_לפרק'!$B$5,'איור_ז-1_לפרק'!$B$6,'איור_ז-1_לפרק'!$B$7,'איור_ז-1_לפרק'!$B$8)</c:f>
              <c:numCache>
                <c:formatCode>_(* #,##0.00_);_(* \(#,##0.00\);_(* "-"??_);_(@_)</c:formatCode>
                <c:ptCount val="7"/>
                <c:pt idx="0">
                  <c:v>2.2799102511520202</c:v>
                </c:pt>
                <c:pt idx="1">
                  <c:v>14.282612367005198</c:v>
                </c:pt>
                <c:pt idx="2">
                  <c:v>13.414075128471101</c:v>
                </c:pt>
                <c:pt idx="3">
                  <c:v>10.222200776858299</c:v>
                </c:pt>
                <c:pt idx="4">
                  <c:v>14.9967429853555</c:v>
                </c:pt>
                <c:pt idx="5">
                  <c:v>11.751791358054501</c:v>
                </c:pt>
                <c:pt idx="6">
                  <c:v>6.4657772201983192</c:v>
                </c:pt>
              </c:numCache>
            </c:numRef>
          </c:val>
          <c:extLst>
            <c:ext xmlns:c16="http://schemas.microsoft.com/office/drawing/2014/chart" uri="{C3380CC4-5D6E-409C-BE32-E72D297353CC}">
              <c16:uniqueId val="{00000000-B805-4148-90F1-87B588B5DAAB}"/>
            </c:ext>
          </c:extLst>
        </c:ser>
        <c:ser>
          <c:idx val="2"/>
          <c:order val="1"/>
          <c:tx>
            <c:strRef>
              <c:f>'איור_ז-1_לפרק'!$D$1</c:f>
              <c:strCache>
                <c:ptCount val="1"/>
                <c:pt idx="0">
                  <c:v>כפריים בנגב המערבי</c:v>
                </c:pt>
              </c:strCache>
            </c:strRef>
          </c:tx>
          <c:spPr>
            <a:solidFill>
              <a:schemeClr val="accent2"/>
            </a:solidFill>
            <a:ln>
              <a:noFill/>
            </a:ln>
            <a:effectLst/>
          </c:spPr>
          <c:invertIfNegative val="0"/>
          <c:cat>
            <c:strRef>
              <c:f>('איור_ז-1_לפרק'!$A$2,'איור_ז-1_לפרק'!$A$3,'איור_ז-1_לפרק'!$A$4,'איור_ז-1_לפרק'!$A$5,'איור_ז-1_לפרק'!$A$6,'איור_ז-1_לפרק'!$A$7,'איור_ז-1_לפרק'!$A$8)</c:f>
              <c:strCache>
                <c:ptCount val="7"/>
                <c:pt idx="0">
                  <c:v>חקלאות</c:v>
                </c:pt>
                <c:pt idx="1">
                  <c:v>שירותים עסקיים</c:v>
                </c:pt>
                <c:pt idx="2">
                  <c:v>חינוך</c:v>
                </c:pt>
                <c:pt idx="3">
                  <c:v>בריאות ורווחה, מינהל ציבורי ומקומי</c:v>
                </c:pt>
                <c:pt idx="4">
                  <c:v>תעשייה</c:v>
                </c:pt>
                <c:pt idx="5">
                  <c:v>מסחר</c:v>
                </c:pt>
                <c:pt idx="6">
                  <c:v>הייטק</c:v>
                </c:pt>
              </c:strCache>
            </c:strRef>
          </c:cat>
          <c:val>
            <c:numRef>
              <c:f>('איור_ז-1_לפרק'!$D$2,'איור_ז-1_לפרק'!$D$3,'איור_ז-1_לפרק'!$D$4,'איור_ז-1_לפרק'!$D$5,'איור_ז-1_לפרק'!$D$6,'איור_ז-1_לפרק'!$D$7,'איור_ז-1_לפרק'!$D$8)</c:f>
              <c:numCache>
                <c:formatCode>_(* #,##0.00_);_(* \(#,##0.00\);_(* "-"??_);_(@_)</c:formatCode>
                <c:ptCount val="7"/>
                <c:pt idx="0">
                  <c:v>12.419645152995599</c:v>
                </c:pt>
                <c:pt idx="1">
                  <c:v>13.842461643952999</c:v>
                </c:pt>
                <c:pt idx="2">
                  <c:v>14.879574869289399</c:v>
                </c:pt>
                <c:pt idx="3">
                  <c:v>8.5797548641467394</c:v>
                </c:pt>
                <c:pt idx="4">
                  <c:v>11.0396845804406</c:v>
                </c:pt>
                <c:pt idx="5">
                  <c:v>7.0969400874260691</c:v>
                </c:pt>
                <c:pt idx="6">
                  <c:v>8.7768920887974602</c:v>
                </c:pt>
              </c:numCache>
            </c:numRef>
          </c:val>
          <c:extLst>
            <c:ext xmlns:c16="http://schemas.microsoft.com/office/drawing/2014/chart" uri="{C3380CC4-5D6E-409C-BE32-E72D297353CC}">
              <c16:uniqueId val="{00000001-B805-4148-90F1-87B588B5DAAB}"/>
            </c:ext>
          </c:extLst>
        </c:ser>
        <c:ser>
          <c:idx val="1"/>
          <c:order val="2"/>
          <c:tx>
            <c:strRef>
              <c:f>'איור_ז-1_לפרק'!$C$1</c:f>
              <c:strCache>
                <c:ptCount val="1"/>
                <c:pt idx="0">
                  <c:v>עירוניים בגבול לבנון</c:v>
                </c:pt>
              </c:strCache>
            </c:strRef>
          </c:tx>
          <c:spPr>
            <a:solidFill>
              <a:schemeClr val="accent6">
                <a:lumMod val="75000"/>
              </a:schemeClr>
            </a:solidFill>
            <a:ln>
              <a:noFill/>
            </a:ln>
            <a:effectLst/>
          </c:spPr>
          <c:invertIfNegative val="0"/>
          <c:cat>
            <c:strRef>
              <c:f>('איור_ז-1_לפרק'!$A$2,'איור_ז-1_לפרק'!$A$3,'איור_ז-1_לפרק'!$A$4,'איור_ז-1_לפרק'!$A$5,'איור_ז-1_לפרק'!$A$6,'איור_ז-1_לפרק'!$A$7,'איור_ז-1_לפרק'!$A$8)</c:f>
              <c:strCache>
                <c:ptCount val="7"/>
                <c:pt idx="0">
                  <c:v>חקלאות</c:v>
                </c:pt>
                <c:pt idx="1">
                  <c:v>שירותים עסקיים</c:v>
                </c:pt>
                <c:pt idx="2">
                  <c:v>חינוך</c:v>
                </c:pt>
                <c:pt idx="3">
                  <c:v>בריאות ורווחה, מינהל ציבורי ומקומי</c:v>
                </c:pt>
                <c:pt idx="4">
                  <c:v>תעשייה</c:v>
                </c:pt>
                <c:pt idx="5">
                  <c:v>מסחר</c:v>
                </c:pt>
                <c:pt idx="6">
                  <c:v>הייטק</c:v>
                </c:pt>
              </c:strCache>
            </c:strRef>
          </c:cat>
          <c:val>
            <c:numRef>
              <c:f>('איור_ז-1_לפרק'!$C$2,'איור_ז-1_לפרק'!$C$3,'איור_ז-1_לפרק'!$C$4,'איור_ז-1_לפרק'!$C$5,'איור_ז-1_לפרק'!$C$6,'איור_ז-1_לפרק'!$C$7,'איור_ז-1_לפרק'!$C$8)</c:f>
              <c:numCache>
                <c:formatCode>_(* #,##0.00_);_(* \(#,##0.00\);_(* "-"??_);_(@_)</c:formatCode>
                <c:ptCount val="7"/>
                <c:pt idx="0">
                  <c:v>1.7347600518806701</c:v>
                </c:pt>
                <c:pt idx="1">
                  <c:v>12.3973194984868</c:v>
                </c:pt>
                <c:pt idx="2">
                  <c:v>8.8305231301340292</c:v>
                </c:pt>
                <c:pt idx="3">
                  <c:v>8.5224816255944695</c:v>
                </c:pt>
                <c:pt idx="4">
                  <c:v>26.469952442715101</c:v>
                </c:pt>
                <c:pt idx="5">
                  <c:v>10.992217898832701</c:v>
                </c:pt>
                <c:pt idx="6">
                  <c:v>8.6035451794206708</c:v>
                </c:pt>
              </c:numCache>
            </c:numRef>
          </c:val>
          <c:extLst>
            <c:ext xmlns:c16="http://schemas.microsoft.com/office/drawing/2014/chart" uri="{C3380CC4-5D6E-409C-BE32-E72D297353CC}">
              <c16:uniqueId val="{00000002-B805-4148-90F1-87B588B5DAAB}"/>
            </c:ext>
          </c:extLst>
        </c:ser>
        <c:ser>
          <c:idx val="4"/>
          <c:order val="3"/>
          <c:tx>
            <c:strRef>
              <c:f>'איור_ז-1_לפרק'!$E$1</c:f>
              <c:strCache>
                <c:ptCount val="1"/>
                <c:pt idx="0">
                  <c:v>כפריים בגבול לבנון</c:v>
                </c:pt>
              </c:strCache>
            </c:strRef>
          </c:tx>
          <c:spPr>
            <a:solidFill>
              <a:srgbClr val="92D050"/>
            </a:solidFill>
            <a:ln>
              <a:noFill/>
            </a:ln>
            <a:effectLst/>
          </c:spPr>
          <c:invertIfNegative val="0"/>
          <c:val>
            <c:numRef>
              <c:f>('איור_ז-1_לפרק'!$E$2,'איור_ז-1_לפרק'!$E$3,'איור_ז-1_לפרק'!$E$4,'איור_ז-1_לפרק'!$E$5,'איור_ז-1_לפרק'!$E$6,'איור_ז-1_לפרק'!$E$7,'איור_ז-1_לפרק'!$E$8)</c:f>
              <c:numCache>
                <c:formatCode>_(* #,##0.00_);_(* \(#,##0.00\);_(* "-"??_);_(@_)</c:formatCode>
                <c:ptCount val="7"/>
                <c:pt idx="0">
                  <c:v>11.385144823630601</c:v>
                </c:pt>
                <c:pt idx="1">
                  <c:v>14.415447853933699</c:v>
                </c:pt>
                <c:pt idx="2">
                  <c:v>13.105821623171799</c:v>
                </c:pt>
                <c:pt idx="3">
                  <c:v>6.3378262116432511</c:v>
                </c:pt>
                <c:pt idx="4">
                  <c:v>12.675652423286502</c:v>
                </c:pt>
                <c:pt idx="5">
                  <c:v>7.4849440780040108</c:v>
                </c:pt>
                <c:pt idx="6">
                  <c:v>7.3415543447089195</c:v>
                </c:pt>
              </c:numCache>
            </c:numRef>
          </c:val>
          <c:extLst>
            <c:ext xmlns:c16="http://schemas.microsoft.com/office/drawing/2014/chart" uri="{C3380CC4-5D6E-409C-BE32-E72D297353CC}">
              <c16:uniqueId val="{00000003-B805-4148-90F1-87B588B5DAAB}"/>
            </c:ext>
          </c:extLst>
        </c:ser>
        <c:ser>
          <c:idx val="3"/>
          <c:order val="4"/>
          <c:tx>
            <c:strRef>
              <c:f>'איור_ז-1_לפרק'!$F$1</c:f>
              <c:strCache>
                <c:ptCount val="1"/>
                <c:pt idx="0">
                  <c:v>שאר הארץ</c:v>
                </c:pt>
              </c:strCache>
            </c:strRef>
          </c:tx>
          <c:spPr>
            <a:solidFill>
              <a:schemeClr val="accent1"/>
            </a:solidFill>
            <a:ln>
              <a:noFill/>
            </a:ln>
            <a:effectLst/>
          </c:spPr>
          <c:invertIfNegative val="0"/>
          <c:cat>
            <c:strRef>
              <c:f>('איור_ז-1_לפרק'!$A$2,'איור_ז-1_לפרק'!$A$3,'איור_ז-1_לפרק'!$A$4,'איור_ז-1_לפרק'!$A$5,'איור_ז-1_לפרק'!$A$6,'איור_ז-1_לפרק'!$A$7,'איור_ז-1_לפרק'!$A$8)</c:f>
              <c:strCache>
                <c:ptCount val="7"/>
                <c:pt idx="0">
                  <c:v>חקלאות</c:v>
                </c:pt>
                <c:pt idx="1">
                  <c:v>שירותים עסקיים</c:v>
                </c:pt>
                <c:pt idx="2">
                  <c:v>חינוך</c:v>
                </c:pt>
                <c:pt idx="3">
                  <c:v>בריאות ורווחה, מינהל ציבורי ומקומי</c:v>
                </c:pt>
                <c:pt idx="4">
                  <c:v>תעשייה</c:v>
                </c:pt>
                <c:pt idx="5">
                  <c:v>מסחר</c:v>
                </c:pt>
                <c:pt idx="6">
                  <c:v>הייטק</c:v>
                </c:pt>
              </c:strCache>
            </c:strRef>
          </c:cat>
          <c:val>
            <c:numRef>
              <c:f>('איור_ז-1_לפרק'!$F$2,'איור_ז-1_לפרק'!$F$3,'איור_ז-1_לפרק'!$F$4,'איור_ז-1_לפרק'!$F$5,'איור_ז-1_לפרק'!$F$6,'איור_ז-1_לפרק'!$F$7,'איור_ז-1_לפרק'!$F$8)</c:f>
              <c:numCache>
                <c:formatCode>_(* #,##0.00_);_(* \(#,##0.00\);_(* "-"??_);_(@_)</c:formatCode>
                <c:ptCount val="7"/>
                <c:pt idx="0">
                  <c:v>0.91567308386186297</c:v>
                </c:pt>
                <c:pt idx="1">
                  <c:v>19.633249677269301</c:v>
                </c:pt>
                <c:pt idx="2">
                  <c:v>11.0377895555538</c:v>
                </c:pt>
                <c:pt idx="3">
                  <c:v>10.639287346552599</c:v>
                </c:pt>
                <c:pt idx="4">
                  <c:v>9.6394236551552694</c:v>
                </c:pt>
                <c:pt idx="5">
                  <c:v>12.069725859345599</c:v>
                </c:pt>
                <c:pt idx="6">
                  <c:v>12.3166849747829</c:v>
                </c:pt>
              </c:numCache>
            </c:numRef>
          </c:val>
          <c:extLst>
            <c:ext xmlns:c16="http://schemas.microsoft.com/office/drawing/2014/chart" uri="{C3380CC4-5D6E-409C-BE32-E72D297353CC}">
              <c16:uniqueId val="{00000004-B805-4148-90F1-87B588B5DAAB}"/>
            </c:ext>
          </c:extLst>
        </c:ser>
        <c:dLbls>
          <c:showLegendKey val="0"/>
          <c:showVal val="0"/>
          <c:showCatName val="0"/>
          <c:showSerName val="0"/>
          <c:showPercent val="0"/>
          <c:showBubbleSize val="0"/>
        </c:dLbls>
        <c:gapWidth val="150"/>
        <c:axId val="644117000"/>
        <c:axId val="586829240"/>
      </c:barChart>
      <c:catAx>
        <c:axId val="644117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586829240"/>
        <c:crosses val="autoZero"/>
        <c:auto val="1"/>
        <c:lblAlgn val="ctr"/>
        <c:lblOffset val="100"/>
        <c:noMultiLvlLbl val="0"/>
      </c:catAx>
      <c:valAx>
        <c:axId val="58682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David" panose="020E0502060401010101" pitchFamily="34" charset="-79"/>
                    <a:ea typeface="+mn-ea"/>
                    <a:cs typeface="David" panose="020E0502060401010101" pitchFamily="34" charset="-79"/>
                  </a:defRPr>
                </a:pPr>
                <a:r>
                  <a:rPr lang="he-IL" sz="1000"/>
                  <a:t>אחוזים</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644117000"/>
        <c:crosses val="autoZero"/>
        <c:crossBetween val="between"/>
      </c:valAx>
      <c:spPr>
        <a:noFill/>
        <a:ln>
          <a:noFill/>
        </a:ln>
        <a:effectLst/>
      </c:spPr>
    </c:plotArea>
    <c:legend>
      <c:legendPos val="b"/>
      <c:layout>
        <c:manualLayout>
          <c:xMode val="edge"/>
          <c:yMode val="edge"/>
          <c:x val="2.2492658730158734E-2"/>
          <c:y val="0.73600194931773877"/>
          <c:w val="0.97517341269841273"/>
          <c:h val="0.1237121507472384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solidFill>
        <a:schemeClr val="tx1"/>
      </a:solid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908353174603174"/>
          <c:y val="0.10727745289148798"/>
          <c:w val="0.55893933000947216"/>
          <c:h val="0.58788206627680317"/>
        </c:manualLayout>
      </c:layout>
      <c:barChart>
        <c:barDir val="bar"/>
        <c:grouping val="clustered"/>
        <c:varyColors val="0"/>
        <c:ser>
          <c:idx val="0"/>
          <c:order val="0"/>
          <c:tx>
            <c:strRef>
              <c:f>'איור_ז-2א_לפרק'!$H$1</c:f>
              <c:strCache>
                <c:ptCount val="1"/>
                <c:pt idx="0">
                  <c:v>כפריים</c:v>
                </c:pt>
              </c:strCache>
            </c:strRef>
          </c:tx>
          <c:spPr>
            <a:solidFill>
              <a:schemeClr val="accent1"/>
            </a:solidFill>
            <a:ln>
              <a:noFill/>
            </a:ln>
            <a:effectLst/>
          </c:spPr>
          <c:invertIfNegative val="0"/>
          <c:cat>
            <c:multiLvlStrRef>
              <c:f>('איור_ז-2א_לפרק'!$F$4:$G$6,'איור_ז-2א_לפרק'!$F$11:$G$13)</c:f>
              <c:multiLvlStrCache>
                <c:ptCount val="6"/>
                <c:lvl>
                  <c:pt idx="0">
                    <c:v>בנגב המערבי</c:v>
                  </c:pt>
                  <c:pt idx="1">
                    <c:v>במחוז הדרום</c:v>
                  </c:pt>
                  <c:pt idx="2">
                    <c:v>במחוז תל אביב/המרכז</c:v>
                  </c:pt>
                  <c:pt idx="3">
                    <c:v>בגבול לבנון</c:v>
                  </c:pt>
                  <c:pt idx="4">
                    <c:v>במחוז הצפון או מחוז חיפה</c:v>
                  </c:pt>
                  <c:pt idx="5">
                    <c:v>במחוז תל אביב/המרכז</c:v>
                  </c:pt>
                </c:lvl>
                <c:lvl>
                  <c:pt idx="0">
                    <c:v>תושבי הנגב המערבי</c:v>
                  </c:pt>
                  <c:pt idx="3">
                    <c:v>תושבי 
גבול לבנון</c:v>
                  </c:pt>
                </c:lvl>
              </c:multiLvlStrCache>
            </c:multiLvlStrRef>
          </c:cat>
          <c:val>
            <c:numRef>
              <c:f>('איור_ז-2א_לפרק'!$H$4:$H$6,'איור_ז-2א_לפרק'!$H$11:$H$13)</c:f>
              <c:numCache>
                <c:formatCode>_ * #,##0_ ;_ * \-#,##0_ ;_ * "-"??_ ;_ @_ </c:formatCode>
                <c:ptCount val="6"/>
                <c:pt idx="0">
                  <c:v>70.206579132077763</c:v>
                </c:pt>
                <c:pt idx="1">
                  <c:v>15.343468115036124</c:v>
                </c:pt>
                <c:pt idx="2">
                  <c:v>12.325341449556927</c:v>
                </c:pt>
                <c:pt idx="3">
                  <c:v>84</c:v>
                </c:pt>
                <c:pt idx="4">
                  <c:v>10.684612113243489</c:v>
                </c:pt>
                <c:pt idx="5">
                  <c:v>4</c:v>
                </c:pt>
              </c:numCache>
            </c:numRef>
          </c:val>
          <c:extLst>
            <c:ext xmlns:c16="http://schemas.microsoft.com/office/drawing/2014/chart" uri="{C3380CC4-5D6E-409C-BE32-E72D297353CC}">
              <c16:uniqueId val="{00000000-D3A0-4860-9798-16F6214CA0BF}"/>
            </c:ext>
          </c:extLst>
        </c:ser>
        <c:ser>
          <c:idx val="1"/>
          <c:order val="1"/>
          <c:tx>
            <c:strRef>
              <c:f>'איור_ז-2א_לפרק'!$J$1</c:f>
              <c:strCache>
                <c:ptCount val="1"/>
                <c:pt idx="0">
                  <c:v>עירוניים</c:v>
                </c:pt>
              </c:strCache>
            </c:strRef>
          </c:tx>
          <c:spPr>
            <a:solidFill>
              <a:schemeClr val="accent2"/>
            </a:solidFill>
            <a:ln>
              <a:noFill/>
            </a:ln>
            <a:effectLst/>
          </c:spPr>
          <c:invertIfNegative val="0"/>
          <c:cat>
            <c:multiLvlStrRef>
              <c:f>('איור_ז-2א_לפרק'!$F$4:$G$6,'איור_ז-2א_לפרק'!$F$11:$G$13)</c:f>
              <c:multiLvlStrCache>
                <c:ptCount val="6"/>
                <c:lvl>
                  <c:pt idx="0">
                    <c:v>בנגב המערבי</c:v>
                  </c:pt>
                  <c:pt idx="1">
                    <c:v>במחוז הדרום</c:v>
                  </c:pt>
                  <c:pt idx="2">
                    <c:v>במחוז תל אביב/המרכז</c:v>
                  </c:pt>
                  <c:pt idx="3">
                    <c:v>בגבול לבנון</c:v>
                  </c:pt>
                  <c:pt idx="4">
                    <c:v>במחוז הצפון או מחוז חיפה</c:v>
                  </c:pt>
                  <c:pt idx="5">
                    <c:v>במחוז תל אביב/המרכז</c:v>
                  </c:pt>
                </c:lvl>
                <c:lvl>
                  <c:pt idx="0">
                    <c:v>תושבי הנגב המערבי</c:v>
                  </c:pt>
                  <c:pt idx="3">
                    <c:v>תושבי 
גבול לבנון</c:v>
                  </c:pt>
                </c:lvl>
              </c:multiLvlStrCache>
            </c:multiLvlStrRef>
          </c:cat>
          <c:val>
            <c:numRef>
              <c:f>('איור_ז-2א_לפרק'!$J$4:$J$6,'איור_ז-2א_לפרק'!$J$11:$J$13)</c:f>
              <c:numCache>
                <c:formatCode>_ * #,##0_ ;_ * \-#,##0_ ;_ * "-"??_ ;_ @_ </c:formatCode>
                <c:ptCount val="6"/>
                <c:pt idx="0">
                  <c:v>68.58352635892409</c:v>
                </c:pt>
                <c:pt idx="1">
                  <c:v>21.789615987186718</c:v>
                </c:pt>
                <c:pt idx="2">
                  <c:v>8.0925696856331442</c:v>
                </c:pt>
                <c:pt idx="3">
                  <c:v>89</c:v>
                </c:pt>
                <c:pt idx="4">
                  <c:v>8.2210933603955212</c:v>
                </c:pt>
                <c:pt idx="5">
                  <c:v>2</c:v>
                </c:pt>
              </c:numCache>
            </c:numRef>
          </c:val>
          <c:extLst>
            <c:ext xmlns:c16="http://schemas.microsoft.com/office/drawing/2014/chart" uri="{C3380CC4-5D6E-409C-BE32-E72D297353CC}">
              <c16:uniqueId val="{00000001-D3A0-4860-9798-16F6214CA0BF}"/>
            </c:ext>
          </c:extLst>
        </c:ser>
        <c:dLbls>
          <c:showLegendKey val="0"/>
          <c:showVal val="0"/>
          <c:showCatName val="0"/>
          <c:showSerName val="0"/>
          <c:showPercent val="0"/>
          <c:showBubbleSize val="0"/>
        </c:dLbls>
        <c:gapWidth val="150"/>
        <c:axId val="809655848"/>
        <c:axId val="809656176"/>
      </c:barChart>
      <c:catAx>
        <c:axId val="80965584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809656176"/>
        <c:crosses val="autoZero"/>
        <c:auto val="1"/>
        <c:lblAlgn val="ctr"/>
        <c:lblOffset val="100"/>
        <c:noMultiLvlLbl val="0"/>
      </c:catAx>
      <c:valAx>
        <c:axId val="809656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809655848"/>
        <c:crosses val="autoZero"/>
        <c:crossBetween val="between"/>
        <c:majorUnit val="20"/>
      </c:valAx>
      <c:spPr>
        <a:noFill/>
        <a:ln>
          <a:noFill/>
        </a:ln>
        <a:effectLst/>
      </c:spPr>
    </c:plotArea>
    <c:legend>
      <c:legendPos val="b"/>
      <c:layout>
        <c:manualLayout>
          <c:xMode val="edge"/>
          <c:yMode val="edge"/>
          <c:x val="0.71068452380952374"/>
          <c:y val="0.13067381416504223"/>
          <c:w val="0.26906746031746032"/>
          <c:h val="7.299740090968161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solidFill>
        <a:schemeClr val="tx1"/>
      </a:solid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314702380952383"/>
          <c:y val="0.14799472222222224"/>
          <c:w val="0.49528234126984128"/>
          <c:h val="0.5928566666666667"/>
        </c:manualLayout>
      </c:layout>
      <c:barChart>
        <c:barDir val="bar"/>
        <c:grouping val="clustered"/>
        <c:varyColors val="0"/>
        <c:ser>
          <c:idx val="0"/>
          <c:order val="0"/>
          <c:tx>
            <c:strRef>
              <c:f>'איור_ז-2ב_לפרק'!$H$3</c:f>
              <c:strCache>
                <c:ptCount val="1"/>
                <c:pt idx="0">
                  <c:v>כפריים</c:v>
                </c:pt>
              </c:strCache>
            </c:strRef>
          </c:tx>
          <c:spPr>
            <a:solidFill>
              <a:schemeClr val="accent1"/>
            </a:solidFill>
            <a:ln>
              <a:noFill/>
            </a:ln>
            <a:effectLst/>
          </c:spPr>
          <c:invertIfNegative val="0"/>
          <c:cat>
            <c:multiLvlStrRef>
              <c:f>('איור_ז-2ב_לפרק'!$F$6:$G$8,'איור_ז-2ב_לפרק'!$F$11:$G$13)</c:f>
              <c:multiLvlStrCache>
                <c:ptCount val="6"/>
                <c:lvl>
                  <c:pt idx="0">
                    <c:v>בנגב המערבי</c:v>
                  </c:pt>
                  <c:pt idx="1">
                    <c:v>במחוז הדרום</c:v>
                  </c:pt>
                  <c:pt idx="2">
                    <c:v>במחוז תל אביב/המרכז</c:v>
                  </c:pt>
                  <c:pt idx="3">
                    <c:v>בגבול לבנון</c:v>
                  </c:pt>
                  <c:pt idx="4">
                    <c:v>במחוז הצפון או מחוז חיפה</c:v>
                  </c:pt>
                  <c:pt idx="5">
                    <c:v>במחוז תל אביב/המרכז</c:v>
                  </c:pt>
                </c:lvl>
                <c:lvl>
                  <c:pt idx="0">
                    <c:v>תושבי הנגב המערבי
(22% מהעובדים בכפריים; 12%
 מהעובדים בעירוניים)</c:v>
                  </c:pt>
                  <c:pt idx="3">
                    <c:v>תושבי גבול לבנון
(19% מהעובדים בכפריים; 11%
 מהעובדים בעירוניים)</c:v>
                  </c:pt>
                </c:lvl>
              </c:multiLvlStrCache>
            </c:multiLvlStrRef>
          </c:cat>
          <c:val>
            <c:numRef>
              <c:f>('איור_ז-2ב_לפרק'!$H$6:$H$8,'איור_ז-2ב_לפרק'!$H$11:$H$13)</c:f>
              <c:numCache>
                <c:formatCode>_ * #,##0_ ;_ * \-#,##0_ ;_ * "-"??_ ;_ @_ </c:formatCode>
                <c:ptCount val="6"/>
                <c:pt idx="0">
                  <c:v>51</c:v>
                </c:pt>
                <c:pt idx="1">
                  <c:v>25</c:v>
                </c:pt>
                <c:pt idx="2">
                  <c:v>21</c:v>
                </c:pt>
                <c:pt idx="3">
                  <c:v>76</c:v>
                </c:pt>
                <c:pt idx="4">
                  <c:v>17</c:v>
                </c:pt>
                <c:pt idx="5">
                  <c:v>7</c:v>
                </c:pt>
              </c:numCache>
            </c:numRef>
          </c:val>
          <c:extLst>
            <c:ext xmlns:c16="http://schemas.microsoft.com/office/drawing/2014/chart" uri="{C3380CC4-5D6E-409C-BE32-E72D297353CC}">
              <c16:uniqueId val="{00000000-8B08-471F-A44C-91D4C57025D2}"/>
            </c:ext>
          </c:extLst>
        </c:ser>
        <c:ser>
          <c:idx val="1"/>
          <c:order val="1"/>
          <c:tx>
            <c:strRef>
              <c:f>'איור_ז-2ב_לפרק'!$I$3</c:f>
              <c:strCache>
                <c:ptCount val="1"/>
                <c:pt idx="0">
                  <c:v>עירוניים</c:v>
                </c:pt>
              </c:strCache>
            </c:strRef>
          </c:tx>
          <c:spPr>
            <a:solidFill>
              <a:schemeClr val="accent2"/>
            </a:solidFill>
            <a:ln>
              <a:noFill/>
            </a:ln>
            <a:effectLst/>
          </c:spPr>
          <c:invertIfNegative val="0"/>
          <c:cat>
            <c:multiLvlStrRef>
              <c:f>('איור_ז-2ב_לפרק'!$F$6:$G$8,'איור_ז-2ב_לפרק'!$F$11:$G$13)</c:f>
              <c:multiLvlStrCache>
                <c:ptCount val="6"/>
                <c:lvl>
                  <c:pt idx="0">
                    <c:v>בנגב המערבי</c:v>
                  </c:pt>
                  <c:pt idx="1">
                    <c:v>במחוז הדרום</c:v>
                  </c:pt>
                  <c:pt idx="2">
                    <c:v>במחוז תל אביב/המרכז</c:v>
                  </c:pt>
                  <c:pt idx="3">
                    <c:v>בגבול לבנון</c:v>
                  </c:pt>
                  <c:pt idx="4">
                    <c:v>במחוז הצפון או מחוז חיפה</c:v>
                  </c:pt>
                  <c:pt idx="5">
                    <c:v>במחוז תל אביב/המרכז</c:v>
                  </c:pt>
                </c:lvl>
                <c:lvl>
                  <c:pt idx="0">
                    <c:v>תושבי הנגב המערבי
(22% מהעובדים בכפריים; 12%
 מהעובדים בעירוניים)</c:v>
                  </c:pt>
                  <c:pt idx="3">
                    <c:v>תושבי גבול לבנון
(19% מהעובדים בכפריים; 11%
 מהעובדים בעירוניים)</c:v>
                  </c:pt>
                </c:lvl>
              </c:multiLvlStrCache>
            </c:multiLvlStrRef>
          </c:cat>
          <c:val>
            <c:numRef>
              <c:f>('איור_ז-2ב_לפרק'!$I$6:$I$8,'איור_ז-2ב_לפרק'!$I$11:$I$13)</c:f>
              <c:numCache>
                <c:formatCode>_ * #,##0_ ;_ * \-#,##0_ ;_ * "-"??_ ;_ @_ </c:formatCode>
                <c:ptCount val="6"/>
                <c:pt idx="0">
                  <c:v>46</c:v>
                </c:pt>
                <c:pt idx="1">
                  <c:v>36</c:v>
                </c:pt>
                <c:pt idx="2">
                  <c:v>16</c:v>
                </c:pt>
                <c:pt idx="3">
                  <c:v>77</c:v>
                </c:pt>
                <c:pt idx="4">
                  <c:v>17</c:v>
                </c:pt>
                <c:pt idx="5">
                  <c:v>4</c:v>
                </c:pt>
              </c:numCache>
            </c:numRef>
          </c:val>
          <c:extLst>
            <c:ext xmlns:c16="http://schemas.microsoft.com/office/drawing/2014/chart" uri="{C3380CC4-5D6E-409C-BE32-E72D297353CC}">
              <c16:uniqueId val="{00000001-8B08-471F-A44C-91D4C57025D2}"/>
            </c:ext>
          </c:extLst>
        </c:ser>
        <c:dLbls>
          <c:showLegendKey val="0"/>
          <c:showVal val="0"/>
          <c:showCatName val="0"/>
          <c:showSerName val="0"/>
          <c:showPercent val="0"/>
          <c:showBubbleSize val="0"/>
        </c:dLbls>
        <c:gapWidth val="150"/>
        <c:axId val="809655848"/>
        <c:axId val="809656176"/>
      </c:barChart>
      <c:catAx>
        <c:axId val="80965584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809656176"/>
        <c:crosses val="autoZero"/>
        <c:auto val="1"/>
        <c:lblAlgn val="ctr"/>
        <c:lblOffset val="100"/>
        <c:noMultiLvlLbl val="0"/>
      </c:catAx>
      <c:valAx>
        <c:axId val="80965617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809655848"/>
        <c:crosses val="autoZero"/>
        <c:crossBetween val="between"/>
      </c:valAx>
      <c:spPr>
        <a:noFill/>
        <a:ln>
          <a:noFill/>
        </a:ln>
        <a:effectLst/>
      </c:spPr>
    </c:plotArea>
    <c:legend>
      <c:legendPos val="b"/>
      <c:layout>
        <c:manualLayout>
          <c:xMode val="edge"/>
          <c:yMode val="edge"/>
          <c:x val="0.73332658730158728"/>
          <c:y val="0.14248555555555556"/>
          <c:w val="0.22431967227599375"/>
          <c:h val="6.53834052954808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solidFill>
      <a:schemeClr val="bg1"/>
    </a:solidFill>
    <a:ln w="9525" cap="flat" cmpd="sng" algn="ctr">
      <a:solidFill>
        <a:schemeClr val="tx1"/>
      </a:solid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56666666666663"/>
          <c:y val="4.5386614684860299E-2"/>
          <c:w val="0.52687499999999998"/>
          <c:h val="0.73102241715399607"/>
        </c:manualLayout>
      </c:layout>
      <c:barChart>
        <c:barDir val="bar"/>
        <c:grouping val="clustered"/>
        <c:varyColors val="0"/>
        <c:ser>
          <c:idx val="0"/>
          <c:order val="0"/>
          <c:tx>
            <c:strRef>
              <c:f>'איור_ז-3א_לפרק'!$B$4</c:f>
              <c:strCache>
                <c:ptCount val="1"/>
                <c:pt idx="0">
                  <c:v>בשנים 2013-2017</c:v>
                </c:pt>
              </c:strCache>
            </c:strRef>
          </c:tx>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accent1"/>
              </a:solidFill>
            </a:ln>
            <a:effectLst/>
          </c:spPr>
          <c:invertIfNegative val="0"/>
          <c:dPt>
            <c:idx val="0"/>
            <c:invertIfNegative val="0"/>
            <c:bubble3D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a:solidFill>
                  <a:schemeClr val="tx1"/>
                </a:solidFill>
              </a:ln>
              <a:effectLst/>
            </c:spPr>
            <c:extLst>
              <c:ext xmlns:c16="http://schemas.microsoft.com/office/drawing/2014/chart" uri="{C3380CC4-5D6E-409C-BE32-E72D297353CC}">
                <c16:uniqueId val="{00000001-2C39-49B3-B968-E3407E728D24}"/>
              </c:ext>
            </c:extLst>
          </c:dPt>
          <c:cat>
            <c:strRef>
              <c:f>('איור_ז-3א_לפרק'!$U$6,'איור_ז-3א_לפרק'!$O$6,'איור_ז-3א_לפרק'!$N$6,'איור_ז-3א_לפרק'!$M$6,'איור_ז-3א_לפרק'!$L$6,'איור_ז-3א_לפרק'!$J$6,'איור_ז-3א_לפרק'!$I$6,'איור_ז-3א_לפרק'!$F$6,'איור_ז-3א_לפרק'!$E$6,'איור_ז-3א_לפרק'!$C$6)</c:f>
              <c:strCache>
                <c:ptCount val="10"/>
                <c:pt idx="0">
                  <c:v>שאר הארץ</c:v>
                </c:pt>
                <c:pt idx="1">
                  <c:v>שדות נגב</c:v>
                </c:pt>
                <c:pt idx="2">
                  <c:v>אשכול</c:v>
                </c:pt>
                <c:pt idx="3">
                  <c:v>שער הנגב</c:v>
                </c:pt>
                <c:pt idx="4">
                  <c:v>חוף אשקלון</c:v>
                </c:pt>
                <c:pt idx="5">
                  <c:v>מטה אשר</c:v>
                </c:pt>
                <c:pt idx="6">
                  <c:v>מרום גליל</c:v>
                </c:pt>
                <c:pt idx="7">
                  <c:v>מבואות החרמון</c:v>
                </c:pt>
                <c:pt idx="8">
                  <c:v>מעלה יוסף</c:v>
                </c:pt>
                <c:pt idx="9">
                  <c:v>גליל עליון</c:v>
                </c:pt>
              </c:strCache>
            </c:strRef>
          </c:cat>
          <c:val>
            <c:numRef>
              <c:f>('איור_ז-3א_לפרק'!$U$4,'איור_ז-3א_לפרק'!$O$4,'איור_ז-3א_לפרק'!$N$4,'איור_ז-3א_לפרק'!$M$4,'איור_ז-3א_לפרק'!$L$4,'איור_ז-3א_לפרק'!$J$4,'איור_ז-3א_לפרק'!$I$4,'איור_ז-3א_לפרק'!$F$4,'איור_ז-3א_לפרק'!$E$4,'איור_ז-3א_לפרק'!$C$4)</c:f>
              <c:numCache>
                <c:formatCode>0.0</c:formatCode>
                <c:ptCount val="10"/>
                <c:pt idx="0">
                  <c:v>1.5469770359218815</c:v>
                </c:pt>
                <c:pt idx="1">
                  <c:v>2.9649572726515583</c:v>
                </c:pt>
                <c:pt idx="2">
                  <c:v>2.9832778478789512</c:v>
                </c:pt>
                <c:pt idx="3">
                  <c:v>2.4156504665618916</c:v>
                </c:pt>
                <c:pt idx="4">
                  <c:v>2.655203974111342</c:v>
                </c:pt>
                <c:pt idx="5">
                  <c:v>2.7988787198955256</c:v>
                </c:pt>
                <c:pt idx="6">
                  <c:v>1.7795020155453534</c:v>
                </c:pt>
                <c:pt idx="7">
                  <c:v>1.4498802526790922</c:v>
                </c:pt>
                <c:pt idx="8">
                  <c:v>1.8084002320199133</c:v>
                </c:pt>
                <c:pt idx="9">
                  <c:v>1.0430994515238767</c:v>
                </c:pt>
              </c:numCache>
            </c:numRef>
          </c:val>
          <c:extLst>
            <c:ext xmlns:c16="http://schemas.microsoft.com/office/drawing/2014/chart" uri="{C3380CC4-5D6E-409C-BE32-E72D297353CC}">
              <c16:uniqueId val="{00000002-2C39-49B3-B968-E3407E728D24}"/>
            </c:ext>
          </c:extLst>
        </c:ser>
        <c:ser>
          <c:idx val="1"/>
          <c:order val="1"/>
          <c:tx>
            <c:strRef>
              <c:f>'איור_ז-3א_לפרק'!$B$5</c:f>
              <c:strCache>
                <c:ptCount val="1"/>
                <c:pt idx="0">
                  <c:v>בשנים 2018-2022</c:v>
                </c:pt>
              </c:strCache>
            </c:strRef>
          </c:tx>
          <c:spPr>
            <a:gradFill flip="none" rotWithShape="1">
              <a:gsLst>
                <a:gs pos="0">
                  <a:schemeClr val="accent2">
                    <a:tint val="66000"/>
                    <a:satMod val="160000"/>
                  </a:schemeClr>
                </a:gs>
                <a:gs pos="50000">
                  <a:schemeClr val="accent2">
                    <a:tint val="44500"/>
                    <a:satMod val="160000"/>
                  </a:schemeClr>
                </a:gs>
                <a:gs pos="100000">
                  <a:schemeClr val="accent2">
                    <a:tint val="23500"/>
                    <a:satMod val="160000"/>
                  </a:schemeClr>
                </a:gs>
              </a:gsLst>
              <a:lin ang="2700000" scaled="1"/>
              <a:tileRect/>
            </a:gradFill>
            <a:ln>
              <a:solidFill>
                <a:schemeClr val="accent2"/>
              </a:solidFill>
            </a:ln>
            <a:effectLst/>
          </c:spPr>
          <c:invertIfNegative val="0"/>
          <c:dPt>
            <c:idx val="0"/>
            <c:invertIfNegative val="0"/>
            <c:bubble3D val="0"/>
            <c:spPr>
              <a:gradFill flip="none" rotWithShape="1">
                <a:gsLst>
                  <a:gs pos="0">
                    <a:schemeClr val="accent2">
                      <a:tint val="66000"/>
                      <a:satMod val="160000"/>
                    </a:schemeClr>
                  </a:gs>
                  <a:gs pos="50000">
                    <a:schemeClr val="accent2">
                      <a:tint val="44500"/>
                      <a:satMod val="160000"/>
                    </a:schemeClr>
                  </a:gs>
                  <a:gs pos="100000">
                    <a:schemeClr val="accent2">
                      <a:tint val="23500"/>
                      <a:satMod val="160000"/>
                    </a:schemeClr>
                  </a:gs>
                </a:gsLst>
                <a:lin ang="2700000" scaled="1"/>
                <a:tileRect/>
              </a:gradFill>
              <a:ln>
                <a:solidFill>
                  <a:schemeClr val="tx1"/>
                </a:solidFill>
              </a:ln>
              <a:effectLst/>
            </c:spPr>
            <c:extLst>
              <c:ext xmlns:c16="http://schemas.microsoft.com/office/drawing/2014/chart" uri="{C3380CC4-5D6E-409C-BE32-E72D297353CC}">
                <c16:uniqueId val="{00000004-2C39-49B3-B968-E3407E728D24}"/>
              </c:ext>
            </c:extLst>
          </c:dPt>
          <c:cat>
            <c:strRef>
              <c:f>('איור_ז-3א_לפרק'!$U$6,'איור_ז-3א_לפרק'!$O$6,'איור_ז-3א_לפרק'!$N$6,'איור_ז-3א_לפרק'!$M$6,'איור_ז-3א_לפרק'!$L$6,'איור_ז-3א_לפרק'!$J$6,'איור_ז-3א_לפרק'!$I$6,'איור_ז-3א_לפרק'!$F$6,'איור_ז-3א_לפרק'!$E$6,'איור_ז-3א_לפרק'!$C$6)</c:f>
              <c:strCache>
                <c:ptCount val="10"/>
                <c:pt idx="0">
                  <c:v>שאר הארץ</c:v>
                </c:pt>
                <c:pt idx="1">
                  <c:v>שדות נגב</c:v>
                </c:pt>
                <c:pt idx="2">
                  <c:v>אשכול</c:v>
                </c:pt>
                <c:pt idx="3">
                  <c:v>שער הנגב</c:v>
                </c:pt>
                <c:pt idx="4">
                  <c:v>חוף אשקלון</c:v>
                </c:pt>
                <c:pt idx="5">
                  <c:v>מטה אשר</c:v>
                </c:pt>
                <c:pt idx="6">
                  <c:v>מרום גליל</c:v>
                </c:pt>
                <c:pt idx="7">
                  <c:v>מבואות החרמון</c:v>
                </c:pt>
                <c:pt idx="8">
                  <c:v>מעלה יוסף</c:v>
                </c:pt>
                <c:pt idx="9">
                  <c:v>גליל עליון</c:v>
                </c:pt>
              </c:strCache>
            </c:strRef>
          </c:cat>
          <c:val>
            <c:numRef>
              <c:f>('איור_ז-3א_לפרק'!$U$5,'איור_ז-3א_לפרק'!$O$5,'איור_ז-3א_לפרק'!$N$5,'איור_ז-3א_לפרק'!$M$5,'איור_ז-3א_לפרק'!$L$5,'איור_ז-3א_לפרק'!$J$5,'איור_ז-3א_לפרק'!$I$5,'איור_ז-3א_לפרק'!$F$5,'איור_ז-3א_לפרק'!$E$5,'איור_ז-3א_לפרק'!$C$5)</c:f>
              <c:numCache>
                <c:formatCode>0.0</c:formatCode>
                <c:ptCount val="10"/>
                <c:pt idx="0">
                  <c:v>1.183647425304768</c:v>
                </c:pt>
                <c:pt idx="1">
                  <c:v>1.1094686785062979</c:v>
                </c:pt>
                <c:pt idx="2">
                  <c:v>1.5929223731199427</c:v>
                </c:pt>
                <c:pt idx="3">
                  <c:v>3.0194352350541465</c:v>
                </c:pt>
                <c:pt idx="4">
                  <c:v>2.0867603639092236</c:v>
                </c:pt>
                <c:pt idx="5">
                  <c:v>1.5351677604376279</c:v>
                </c:pt>
                <c:pt idx="6">
                  <c:v>1.0957996778400592</c:v>
                </c:pt>
                <c:pt idx="7">
                  <c:v>1.3074272428658551</c:v>
                </c:pt>
                <c:pt idx="8">
                  <c:v>1.4314858838254896</c:v>
                </c:pt>
                <c:pt idx="9">
                  <c:v>1.7731350033197923</c:v>
                </c:pt>
              </c:numCache>
            </c:numRef>
          </c:val>
          <c:extLst>
            <c:ext xmlns:c16="http://schemas.microsoft.com/office/drawing/2014/chart" uri="{C3380CC4-5D6E-409C-BE32-E72D297353CC}">
              <c16:uniqueId val="{00000005-2C39-49B3-B968-E3407E728D24}"/>
            </c:ext>
          </c:extLst>
        </c:ser>
        <c:dLbls>
          <c:showLegendKey val="0"/>
          <c:showVal val="0"/>
          <c:showCatName val="0"/>
          <c:showSerName val="0"/>
          <c:showPercent val="0"/>
          <c:showBubbleSize val="0"/>
        </c:dLbls>
        <c:gapWidth val="150"/>
        <c:axId val="498426936"/>
        <c:axId val="498427592"/>
      </c:barChart>
      <c:catAx>
        <c:axId val="49842693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498427592"/>
        <c:crosses val="autoZero"/>
        <c:auto val="1"/>
        <c:lblAlgn val="ctr"/>
        <c:lblOffset val="100"/>
        <c:noMultiLvlLbl val="0"/>
      </c:catAx>
      <c:valAx>
        <c:axId val="498427592"/>
        <c:scaling>
          <c:orientation val="minMax"/>
          <c:max val="6"/>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49842693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sz="10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246448881650396"/>
          <c:y val="3.7547108512020796E-2"/>
          <c:w val="0.56297705963327083"/>
          <c:h val="0.78815603354960373"/>
        </c:manualLayout>
      </c:layout>
      <c:barChart>
        <c:barDir val="bar"/>
        <c:grouping val="clustered"/>
        <c:varyColors val="0"/>
        <c:ser>
          <c:idx val="0"/>
          <c:order val="0"/>
          <c:tx>
            <c:strRef>
              <c:f>'איור_ז-3א_לפרק'!$B$4</c:f>
              <c:strCache>
                <c:ptCount val="1"/>
                <c:pt idx="0">
                  <c:v>בשנים 2013-2017</c:v>
                </c:pt>
              </c:strCache>
            </c:strRef>
          </c:tx>
          <c:spPr>
            <a:solidFill>
              <a:schemeClr val="accent1"/>
            </a:solidFill>
            <a:ln>
              <a:noFill/>
            </a:ln>
            <a:effectLst/>
          </c:spPr>
          <c:invertIfNegative val="0"/>
          <c:dPt>
            <c:idx val="0"/>
            <c:invertIfNegative val="0"/>
            <c:bubble3D val="0"/>
            <c:spPr>
              <a:solidFill>
                <a:schemeClr val="accent1"/>
              </a:solidFill>
              <a:ln>
                <a:solidFill>
                  <a:schemeClr val="tx1"/>
                </a:solidFill>
              </a:ln>
              <a:effectLst/>
            </c:spPr>
            <c:extLst>
              <c:ext xmlns:c16="http://schemas.microsoft.com/office/drawing/2014/chart" uri="{C3380CC4-5D6E-409C-BE32-E72D297353CC}">
                <c16:uniqueId val="{00000001-E97D-4384-A5FF-2F51A9DD6DD7}"/>
              </c:ext>
            </c:extLst>
          </c:dPt>
          <c:cat>
            <c:strRef>
              <c:f>('איור_ז-3א_לפרק'!$U$6,'איור_ז-3א_לפרק'!$S$6,'איור_ז-3א_לפרק'!$R$6,'איור_ז-3א_לפרק'!$Q$6,'איור_ז-3א_לפרק'!$H$6,'איור_ז-3א_לפרק'!$G$6,'איור_ז-3א_לפרק'!$D$6)</c:f>
              <c:strCache>
                <c:ptCount val="7"/>
                <c:pt idx="0">
                  <c:v>שאר הארץ</c:v>
                </c:pt>
                <c:pt idx="1">
                  <c:v>נתיבות</c:v>
                </c:pt>
                <c:pt idx="2">
                  <c:v>אופקים</c:v>
                </c:pt>
                <c:pt idx="3">
                  <c:v>שדרות</c:v>
                </c:pt>
                <c:pt idx="4">
                  <c:v>קריית שמונה</c:v>
                </c:pt>
                <c:pt idx="5">
                  <c:v>שלומי</c:v>
                </c:pt>
                <c:pt idx="6">
                  <c:v>מעלות-תרשיחא</c:v>
                </c:pt>
              </c:strCache>
            </c:strRef>
          </c:cat>
          <c:val>
            <c:numRef>
              <c:f>('איור_ז-3א_לפרק'!$U$4,'איור_ז-3א_לפרק'!$S$4,'איור_ז-3א_לפרק'!$R$4,'איור_ז-3א_לפרק'!$Q$4,'איור_ז-3א_לפרק'!$H$4,'איור_ז-3א_לפרק'!$G$4,'איור_ז-3א_לפרק'!$D$4)</c:f>
              <c:numCache>
                <c:formatCode>0.0</c:formatCode>
                <c:ptCount val="7"/>
                <c:pt idx="0">
                  <c:v>1.5469770359218815</c:v>
                </c:pt>
                <c:pt idx="1">
                  <c:v>2.7587793803014904</c:v>
                </c:pt>
                <c:pt idx="2">
                  <c:v>2.0643830877633329</c:v>
                </c:pt>
                <c:pt idx="3">
                  <c:v>2.7651643961974948</c:v>
                </c:pt>
                <c:pt idx="4">
                  <c:v>-0.26110017035260169</c:v>
                </c:pt>
                <c:pt idx="5">
                  <c:v>0</c:v>
                </c:pt>
                <c:pt idx="6">
                  <c:v>0.18885875860008561</c:v>
                </c:pt>
              </c:numCache>
            </c:numRef>
          </c:val>
          <c:extLst>
            <c:ext xmlns:c16="http://schemas.microsoft.com/office/drawing/2014/chart" uri="{C3380CC4-5D6E-409C-BE32-E72D297353CC}">
              <c16:uniqueId val="{00000002-E97D-4384-A5FF-2F51A9DD6DD7}"/>
            </c:ext>
          </c:extLst>
        </c:ser>
        <c:ser>
          <c:idx val="1"/>
          <c:order val="1"/>
          <c:tx>
            <c:strRef>
              <c:f>'איור_ז-3א_לפרק'!$B$5</c:f>
              <c:strCache>
                <c:ptCount val="1"/>
                <c:pt idx="0">
                  <c:v>בשנים 2018-2022</c:v>
                </c:pt>
              </c:strCache>
            </c:strRef>
          </c:tx>
          <c:spPr>
            <a:solidFill>
              <a:schemeClr val="accent2"/>
            </a:solidFill>
            <a:ln>
              <a:noFill/>
            </a:ln>
            <a:effectLst/>
          </c:spPr>
          <c:invertIfNegative val="0"/>
          <c:dPt>
            <c:idx val="0"/>
            <c:invertIfNegative val="0"/>
            <c:bubble3D val="0"/>
            <c:spPr>
              <a:solidFill>
                <a:schemeClr val="accent2"/>
              </a:solidFill>
              <a:ln>
                <a:solidFill>
                  <a:schemeClr val="tx1"/>
                </a:solidFill>
              </a:ln>
              <a:effectLst/>
            </c:spPr>
            <c:extLst>
              <c:ext xmlns:c16="http://schemas.microsoft.com/office/drawing/2014/chart" uri="{C3380CC4-5D6E-409C-BE32-E72D297353CC}">
                <c16:uniqueId val="{00000004-E97D-4384-A5FF-2F51A9DD6DD7}"/>
              </c:ext>
            </c:extLst>
          </c:dPt>
          <c:cat>
            <c:strRef>
              <c:f>('איור_ז-3א_לפרק'!$U$6,'איור_ז-3א_לפרק'!$S$6,'איור_ז-3א_לפרק'!$R$6,'איור_ז-3א_לפרק'!$Q$6,'איור_ז-3א_לפרק'!$H$6,'איור_ז-3א_לפרק'!$G$6,'איור_ז-3א_לפרק'!$D$6)</c:f>
              <c:strCache>
                <c:ptCount val="7"/>
                <c:pt idx="0">
                  <c:v>שאר הארץ</c:v>
                </c:pt>
                <c:pt idx="1">
                  <c:v>נתיבות</c:v>
                </c:pt>
                <c:pt idx="2">
                  <c:v>אופקים</c:v>
                </c:pt>
                <c:pt idx="3">
                  <c:v>שדרות</c:v>
                </c:pt>
                <c:pt idx="4">
                  <c:v>קריית שמונה</c:v>
                </c:pt>
                <c:pt idx="5">
                  <c:v>שלומי</c:v>
                </c:pt>
                <c:pt idx="6">
                  <c:v>מעלות-תרשיחא</c:v>
                </c:pt>
              </c:strCache>
            </c:strRef>
          </c:cat>
          <c:val>
            <c:numRef>
              <c:f>('איור_ז-3א_לפרק'!$U$5,'איור_ז-3א_לפרק'!$S$5,'איור_ז-3א_לפרק'!$R$5,'איור_ז-3א_לפרק'!$Q$5,'איור_ז-3א_לפרק'!$H$5,'איור_ז-3א_לפרק'!$G$5,'איור_ז-3א_לפרק'!$D$5)</c:f>
              <c:numCache>
                <c:formatCode>0.0</c:formatCode>
                <c:ptCount val="7"/>
                <c:pt idx="0">
                  <c:v>1.183647425304768</c:v>
                </c:pt>
                <c:pt idx="1">
                  <c:v>5.4116140769671528</c:v>
                </c:pt>
                <c:pt idx="2">
                  <c:v>4.1161779622025163</c:v>
                </c:pt>
                <c:pt idx="3">
                  <c:v>4.5219098393094237</c:v>
                </c:pt>
                <c:pt idx="4">
                  <c:v>-0.11654176494489965</c:v>
                </c:pt>
                <c:pt idx="5">
                  <c:v>3.2367050143455423</c:v>
                </c:pt>
                <c:pt idx="6">
                  <c:v>1.0047992077370393</c:v>
                </c:pt>
              </c:numCache>
            </c:numRef>
          </c:val>
          <c:extLst>
            <c:ext xmlns:c16="http://schemas.microsoft.com/office/drawing/2014/chart" uri="{C3380CC4-5D6E-409C-BE32-E72D297353CC}">
              <c16:uniqueId val="{00000005-E97D-4384-A5FF-2F51A9DD6DD7}"/>
            </c:ext>
          </c:extLst>
        </c:ser>
        <c:dLbls>
          <c:showLegendKey val="0"/>
          <c:showVal val="0"/>
          <c:showCatName val="0"/>
          <c:showSerName val="0"/>
          <c:showPercent val="0"/>
          <c:showBubbleSize val="0"/>
        </c:dLbls>
        <c:gapWidth val="150"/>
        <c:axId val="498426936"/>
        <c:axId val="498427592"/>
      </c:barChart>
      <c:catAx>
        <c:axId val="49842693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498427592"/>
        <c:crosses val="autoZero"/>
        <c:auto val="1"/>
        <c:lblAlgn val="ctr"/>
        <c:lblOffset val="100"/>
        <c:noMultiLvlLbl val="0"/>
      </c:catAx>
      <c:valAx>
        <c:axId val="498427592"/>
        <c:scaling>
          <c:orientation val="minMax"/>
          <c:max val="6"/>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498426936"/>
        <c:crosses val="autoZero"/>
        <c:crossBetween val="between"/>
        <c:majorUnit val="1"/>
      </c:valAx>
      <c:spPr>
        <a:noFill/>
        <a:ln>
          <a:noFill/>
        </a:ln>
        <a:effectLst/>
      </c:spPr>
    </c:plotArea>
    <c:legend>
      <c:legendPos val="b"/>
      <c:layout>
        <c:manualLayout>
          <c:xMode val="edge"/>
          <c:yMode val="edge"/>
          <c:x val="0.20573659044985315"/>
          <c:y val="0.92190585922713719"/>
          <c:w val="0.71194479429975599"/>
          <c:h val="7.306170019192072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no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r>
              <a:rPr lang="he-IL" sz="1100" b="1">
                <a:solidFill>
                  <a:schemeClr val="tx1"/>
                </a:solidFill>
              </a:rPr>
              <a:t>איור ז'-3ב: מאזן ההגירה והריבוי הטבעי </a:t>
            </a:r>
          </a:p>
          <a:p>
            <a:pPr>
              <a:defRPr/>
            </a:pPr>
            <a:r>
              <a:rPr lang="he-IL" sz="1100" b="1">
                <a:solidFill>
                  <a:schemeClr val="tx1"/>
                </a:solidFill>
              </a:rPr>
              <a:t>בנגב המערבי, </a:t>
            </a:r>
            <a:r>
              <a:rPr lang="he-IL" sz="1100" b="1" baseline="0">
                <a:solidFill>
                  <a:schemeClr val="tx1"/>
                </a:solidFill>
              </a:rPr>
              <a:t>בגבול לבנון</a:t>
            </a:r>
            <a:r>
              <a:rPr lang="he-IL" sz="1100" b="1">
                <a:solidFill>
                  <a:schemeClr val="tx1"/>
                </a:solidFill>
              </a:rPr>
              <a:t> ובשאר הארץ</a:t>
            </a:r>
            <a:r>
              <a:rPr lang="he-IL" sz="1100" b="0">
                <a:solidFill>
                  <a:schemeClr val="tx1"/>
                </a:solidFill>
              </a:rPr>
              <a:t>*</a:t>
            </a:r>
          </a:p>
          <a:p>
            <a:pPr>
              <a:defRPr/>
            </a:pPr>
            <a:r>
              <a:rPr lang="he-IL" sz="1100" b="0">
                <a:solidFill>
                  <a:schemeClr val="tx1"/>
                </a:solidFill>
              </a:rPr>
              <a:t>ממוצע שנתי 2018</a:t>
            </a:r>
            <a:r>
              <a:rPr lang="he-IL" sz="1100" b="0" i="0" u="none" strike="noStrike" baseline="0">
                <a:solidFill>
                  <a:schemeClr val="tx1"/>
                </a:solidFill>
                <a:effectLst/>
              </a:rPr>
              <a:t> עד </a:t>
            </a:r>
            <a:r>
              <a:rPr lang="he-IL" sz="1100" b="0">
                <a:solidFill>
                  <a:schemeClr val="tx1"/>
                </a:solidFill>
              </a:rPr>
              <a:t>2022</a:t>
            </a:r>
          </a:p>
        </c:rich>
      </c:tx>
      <c:layout>
        <c:manualLayout>
          <c:xMode val="edge"/>
          <c:yMode val="edge"/>
          <c:x val="0.31678230937490193"/>
          <c:y val="1.2833008447043535E-4"/>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title>
    <c:autoTitleDeleted val="0"/>
    <c:plotArea>
      <c:layout>
        <c:manualLayout>
          <c:layoutTarget val="inner"/>
          <c:xMode val="edge"/>
          <c:yMode val="edge"/>
          <c:x val="0.10285114314871749"/>
          <c:y val="0.15522222222222221"/>
          <c:w val="0.83587913751588028"/>
          <c:h val="0.55673781676413259"/>
        </c:manualLayout>
      </c:layout>
      <c:scatterChart>
        <c:scatterStyle val="lineMarker"/>
        <c:varyColors val="0"/>
        <c:ser>
          <c:idx val="0"/>
          <c:order val="0"/>
          <c:tx>
            <c:v>יישובים עירוניים בנגב המערבי</c:v>
          </c:tx>
          <c:spPr>
            <a:ln w="25400" cap="rnd">
              <a:noFill/>
              <a:round/>
            </a:ln>
            <a:effectLst/>
          </c:spPr>
          <c:marker>
            <c:symbol val="circle"/>
            <c:size val="10"/>
            <c:spPr>
              <a:solidFill>
                <a:schemeClr val="accent2">
                  <a:lumMod val="50000"/>
                </a:schemeClr>
              </a:solidFill>
              <a:ln w="9525">
                <a:solidFill>
                  <a:schemeClr val="accent2">
                    <a:lumMod val="50000"/>
                  </a:schemeClr>
                </a:solidFill>
              </a:ln>
              <a:effectLst/>
            </c:spPr>
          </c:marker>
          <c:dLbls>
            <c:dLbl>
              <c:idx val="0"/>
              <c:layout>
                <c:manualLayout>
                  <c:x val="-1.6666666666666767E-2"/>
                  <c:y val="-6.0185185185185182E-2"/>
                </c:manualLayout>
              </c:layout>
              <c:tx>
                <c:rich>
                  <a:bodyPr/>
                  <a:lstStyle/>
                  <a:p>
                    <a:fld id="{8916D401-F84D-4FED-AEA2-4D7E5E212695}"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C52-4779-A516-75844D7C59AA}"/>
                </c:ext>
              </c:extLst>
            </c:dLbl>
            <c:dLbl>
              <c:idx val="1"/>
              <c:layout>
                <c:manualLayout>
                  <c:x val="-5.5555555555555558E-3"/>
                  <c:y val="-2.7777777777777801E-2"/>
                </c:manualLayout>
              </c:layout>
              <c:tx>
                <c:rich>
                  <a:bodyPr/>
                  <a:lstStyle/>
                  <a:p>
                    <a:fld id="{81BF90F1-C9FF-4524-8181-B251F3D64C3D}"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C52-4779-A516-75844D7C59AA}"/>
                </c:ext>
              </c:extLst>
            </c:dLbl>
            <c:dLbl>
              <c:idx val="2"/>
              <c:layout>
                <c:manualLayout>
                  <c:x val="-3.6111111111111108E-2"/>
                  <c:y val="4.1666666666666623E-2"/>
                </c:manualLayout>
              </c:layout>
              <c:tx>
                <c:rich>
                  <a:bodyPr/>
                  <a:lstStyle/>
                  <a:p>
                    <a:fld id="{906B9018-D306-42C9-B45B-B523491B9165}"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C52-4779-A516-75844D7C59AA}"/>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'איור_ז-3ב_לפרק'!$Q$6:$S$6</c:f>
              <c:numCache>
                <c:formatCode>0</c:formatCode>
                <c:ptCount val="3"/>
                <c:pt idx="0">
                  <c:v>20.809099562743576</c:v>
                </c:pt>
                <c:pt idx="1">
                  <c:v>24.29368738292575</c:v>
                </c:pt>
                <c:pt idx="2">
                  <c:v>28.129988378941039</c:v>
                </c:pt>
              </c:numCache>
            </c:numRef>
          </c:xVal>
          <c:yVal>
            <c:numRef>
              <c:f>'איור_ז-3ב_לפרק'!$Q$8:$S$8</c:f>
              <c:numCache>
                <c:formatCode>0</c:formatCode>
                <c:ptCount val="3"/>
                <c:pt idx="0">
                  <c:v>31.612790527343748</c:v>
                </c:pt>
                <c:pt idx="1">
                  <c:v>24.357337036132812</c:v>
                </c:pt>
                <c:pt idx="2">
                  <c:v>33.553921707153322</c:v>
                </c:pt>
              </c:numCache>
            </c:numRef>
          </c:yVal>
          <c:smooth val="0"/>
          <c:extLst>
            <c:ext xmlns:c15="http://schemas.microsoft.com/office/drawing/2012/chart" uri="{02D57815-91ED-43cb-92C2-25804820EDAC}">
              <c15:datalabelsRange>
                <c15:f>'איור_ז-3ב_לפרק'!$Q$3:$S$3</c15:f>
                <c15:dlblRangeCache>
                  <c:ptCount val="3"/>
                  <c:pt idx="0">
                    <c:v>שדרות</c:v>
                  </c:pt>
                  <c:pt idx="1">
                    <c:v>אופקים</c:v>
                  </c:pt>
                  <c:pt idx="2">
                    <c:v>נתיבות</c:v>
                  </c:pt>
                </c15:dlblRangeCache>
              </c15:datalabelsRange>
            </c:ext>
            <c:ext xmlns:c16="http://schemas.microsoft.com/office/drawing/2014/chart" uri="{C3380CC4-5D6E-409C-BE32-E72D297353CC}">
              <c16:uniqueId val="{00000003-0C52-4779-A516-75844D7C59AA}"/>
            </c:ext>
          </c:extLst>
        </c:ser>
        <c:ser>
          <c:idx val="1"/>
          <c:order val="1"/>
          <c:tx>
            <c:v>מועצות אזוריות בנגב המערבי</c:v>
          </c:tx>
          <c:spPr>
            <a:ln w="25400" cap="rnd">
              <a:noFill/>
              <a:round/>
            </a:ln>
            <a:effectLst/>
          </c:spPr>
          <c:marker>
            <c:symbol val="circle"/>
            <c:size val="10"/>
            <c:spPr>
              <a:solidFill>
                <a:schemeClr val="accent2"/>
              </a:solidFill>
              <a:ln w="9525">
                <a:solidFill>
                  <a:schemeClr val="accent2"/>
                </a:solidFill>
              </a:ln>
              <a:effectLst/>
            </c:spPr>
          </c:marker>
          <c:dLbls>
            <c:dLbl>
              <c:idx val="0"/>
              <c:layout>
                <c:manualLayout>
                  <c:x val="-2.7777777777777779E-3"/>
                  <c:y val="-6.9444444444444448E-2"/>
                </c:manualLayout>
              </c:layout>
              <c:tx>
                <c:rich>
                  <a:bodyPr/>
                  <a:lstStyle/>
                  <a:p>
                    <a:fld id="{57FA5C7D-7C94-4070-9E59-84CA8D2348EA}"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C52-4779-A516-75844D7C59AA}"/>
                </c:ext>
              </c:extLst>
            </c:dLbl>
            <c:dLbl>
              <c:idx val="1"/>
              <c:layout>
                <c:manualLayout>
                  <c:x val="-2.7777777777778286E-3"/>
                  <c:y val="-6.9444444444444448E-2"/>
                </c:manualLayout>
              </c:layout>
              <c:tx>
                <c:rich>
                  <a:bodyPr/>
                  <a:lstStyle/>
                  <a:p>
                    <a:fld id="{9FA995A8-5450-432F-BC99-2A3C6F70C2CD}"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C52-4779-A516-75844D7C59AA}"/>
                </c:ext>
              </c:extLst>
            </c:dLbl>
            <c:dLbl>
              <c:idx val="2"/>
              <c:layout>
                <c:manualLayout>
                  <c:x val="1.8112633181126242E-2"/>
                  <c:y val="4.7807017543859576E-2"/>
                </c:manualLayout>
              </c:layout>
              <c:tx>
                <c:rich>
                  <a:bodyPr/>
                  <a:lstStyle/>
                  <a:p>
                    <a:fld id="{06405C78-2289-4048-9302-C1C61C0B6BE6}"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C52-4779-A516-75844D7C59AA}"/>
                </c:ext>
              </c:extLst>
            </c:dLbl>
            <c:dLbl>
              <c:idx val="3"/>
              <c:layout>
                <c:manualLayout>
                  <c:x val="3.0555555555555454E-2"/>
                  <c:y val="-4.6296296296296294E-3"/>
                </c:manualLayout>
              </c:layout>
              <c:tx>
                <c:rich>
                  <a:bodyPr/>
                  <a:lstStyle/>
                  <a:p>
                    <a:fld id="{07914C30-84B7-4103-82E2-D676BB40705A}"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C52-4779-A516-75844D7C59AA}"/>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('איור_ז-3ב_לפרק'!$M$6,'איור_ז-3ב_לפרק'!$N$6,'איור_ז-3ב_לפרק'!$O$6,'איור_ז-3ב_לפרק'!$P$6)</c:f>
              <c:numCache>
                <c:formatCode>0</c:formatCode>
                <c:ptCount val="4"/>
                <c:pt idx="0">
                  <c:v>14.930778036912619</c:v>
                </c:pt>
                <c:pt idx="1">
                  <c:v>11.681316014914998</c:v>
                </c:pt>
                <c:pt idx="2">
                  <c:v>14.428965097458644</c:v>
                </c:pt>
                <c:pt idx="3">
                  <c:v>17.895752671992501</c:v>
                </c:pt>
              </c:numCache>
            </c:numRef>
          </c:xVal>
          <c:yVal>
            <c:numRef>
              <c:f>('איור_ז-3ב_לפרק'!$M$8,'איור_ז-3ב_לפרק'!$N$8,'איור_ז-3ב_לפרק'!$O$8,'איור_ז-3ב_לפרק'!$P$8)</c:f>
              <c:numCache>
                <c:formatCode>0</c:formatCode>
                <c:ptCount val="4"/>
                <c:pt idx="0">
                  <c:v>10.929447423934937</c:v>
                </c:pt>
                <c:pt idx="1">
                  <c:v>17.471941305637358</c:v>
                </c:pt>
                <c:pt idx="2">
                  <c:v>6.1564829349517822</c:v>
                </c:pt>
                <c:pt idx="3">
                  <c:v>4.0063166732788087</c:v>
                </c:pt>
              </c:numCache>
            </c:numRef>
          </c:yVal>
          <c:smooth val="0"/>
          <c:extLst>
            <c:ext xmlns:c15="http://schemas.microsoft.com/office/drawing/2012/chart" uri="{02D57815-91ED-43cb-92C2-25804820EDAC}">
              <c15:datalabelsRange>
                <c15:f>('איור_ז-3ב_לפרק'!$M$3,'איור_ז-3ב_לפרק'!$N$3,'איור_ז-3ב_לפרק'!$O$3,'איור_ז-3ב_לפרק'!$P$3)</c15:f>
                <c15:dlblRangeCache>
                  <c:ptCount val="4"/>
                  <c:pt idx="0">
                    <c:v>חוף אשקלון</c:v>
                  </c:pt>
                  <c:pt idx="1">
                    <c:v>שער הנגב</c:v>
                  </c:pt>
                  <c:pt idx="2">
                    <c:v>אשכול</c:v>
                  </c:pt>
                  <c:pt idx="3">
                    <c:v>שדות נגב</c:v>
                  </c:pt>
                </c15:dlblRangeCache>
              </c15:datalabelsRange>
            </c:ext>
            <c:ext xmlns:c16="http://schemas.microsoft.com/office/drawing/2014/chart" uri="{C3380CC4-5D6E-409C-BE32-E72D297353CC}">
              <c16:uniqueId val="{00000008-0C52-4779-A516-75844D7C59AA}"/>
            </c:ext>
          </c:extLst>
        </c:ser>
        <c:ser>
          <c:idx val="2"/>
          <c:order val="2"/>
          <c:tx>
            <c:v>יישובים עירוניים בגבול לבנון</c:v>
          </c:tx>
          <c:spPr>
            <a:ln w="25400" cap="rnd">
              <a:noFill/>
              <a:round/>
            </a:ln>
            <a:effectLst/>
          </c:spPr>
          <c:marker>
            <c:symbol val="circle"/>
            <c:size val="10"/>
            <c:spPr>
              <a:solidFill>
                <a:schemeClr val="accent6">
                  <a:lumMod val="50000"/>
                </a:schemeClr>
              </a:solidFill>
              <a:ln w="9525">
                <a:solidFill>
                  <a:schemeClr val="accent6">
                    <a:lumMod val="50000"/>
                  </a:schemeClr>
                </a:solidFill>
              </a:ln>
              <a:effectLst/>
            </c:spPr>
          </c:marker>
          <c:dLbls>
            <c:dLbl>
              <c:idx val="0"/>
              <c:layout>
                <c:manualLayout>
                  <c:x val="-0.1062410938954149"/>
                  <c:y val="-4.1260558804418528E-2"/>
                </c:manualLayout>
              </c:layout>
              <c:tx>
                <c:rich>
                  <a:bodyPr/>
                  <a:lstStyle/>
                  <a:p>
                    <a:fld id="{7F15E3F6-D119-4F06-B343-F88F6064D233}"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C52-4779-A516-75844D7C59AA}"/>
                </c:ext>
              </c:extLst>
            </c:dLbl>
            <c:dLbl>
              <c:idx val="1"/>
              <c:layout>
                <c:manualLayout>
                  <c:x val="-3.6218554737073257E-2"/>
                  <c:y val="-7.8395061728395096E-2"/>
                </c:manualLayout>
              </c:layout>
              <c:tx>
                <c:rich>
                  <a:bodyPr/>
                  <a:lstStyle/>
                  <a:p>
                    <a:fld id="{A2B4D00C-326E-4A54-82C3-EE64AAC15BB3}"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C52-4779-A516-75844D7C59AA}"/>
                </c:ext>
              </c:extLst>
            </c:dLbl>
            <c:dLbl>
              <c:idx val="2"/>
              <c:layout>
                <c:manualLayout>
                  <c:x val="-0.10382652357961002"/>
                  <c:y val="2.8882391163092918E-2"/>
                </c:manualLayout>
              </c:layout>
              <c:tx>
                <c:rich>
                  <a:bodyPr/>
                  <a:lstStyle/>
                  <a:p>
                    <a:fld id="{1895EFEE-E7D0-4234-BA8F-5797D1793338}"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C52-4779-A516-75844D7C59A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('איור_ז-3ב_לפרק'!$C$6,'איור_ז-3ב_לפרק'!$F$6,'איור_ז-3ב_לפרק'!$G$6)</c:f>
              <c:numCache>
                <c:formatCode>0</c:formatCode>
                <c:ptCount val="3"/>
                <c:pt idx="0">
                  <c:v>8.0330169981309858</c:v>
                </c:pt>
                <c:pt idx="1">
                  <c:v>11.172570367061818</c:v>
                </c:pt>
                <c:pt idx="2">
                  <c:v>8.88708861266349</c:v>
                </c:pt>
              </c:numCache>
            </c:numRef>
          </c:xVal>
          <c:yVal>
            <c:numRef>
              <c:f>('איור_ז-3ב_לפרק'!$C$8,'איור_ז-3ב_לפרק'!$F$8,'איור_ז-3ב_לפרק'!$G$8)</c:f>
              <c:numCache>
                <c:formatCode>0</c:formatCode>
                <c:ptCount val="3"/>
                <c:pt idx="0">
                  <c:v>3.2978208827972408</c:v>
                </c:pt>
                <c:pt idx="1">
                  <c:v>26.640169670104978</c:v>
                </c:pt>
                <c:pt idx="2">
                  <c:v>-10.055026859283448</c:v>
                </c:pt>
              </c:numCache>
            </c:numRef>
          </c:yVal>
          <c:smooth val="0"/>
          <c:extLst>
            <c:ext xmlns:c15="http://schemas.microsoft.com/office/drawing/2012/chart" uri="{02D57815-91ED-43cb-92C2-25804820EDAC}">
              <c15:datalabelsRange>
                <c15:f>('איור_ז-3ב_לפרק'!$C$3,'איור_ז-3ב_לפרק'!$F$3,'איור_ז-3ב_לפרק'!$G$3)</c15:f>
                <c15:dlblRangeCache>
                  <c:ptCount val="3"/>
                  <c:pt idx="0">
                    <c:v>מעלות-תרשיחא</c:v>
                  </c:pt>
                  <c:pt idx="1">
                    <c:v>שלומי</c:v>
                  </c:pt>
                  <c:pt idx="2">
                    <c:v>קריית שמונה</c:v>
                  </c:pt>
                </c15:dlblRangeCache>
              </c15:datalabelsRange>
            </c:ext>
            <c:ext xmlns:c16="http://schemas.microsoft.com/office/drawing/2014/chart" uri="{C3380CC4-5D6E-409C-BE32-E72D297353CC}">
              <c16:uniqueId val="{0000000C-0C52-4779-A516-75844D7C59AA}"/>
            </c:ext>
          </c:extLst>
        </c:ser>
        <c:ser>
          <c:idx val="3"/>
          <c:order val="3"/>
          <c:tx>
            <c:v>מועצות אזוריות בגבול לבנון</c:v>
          </c:tx>
          <c:spPr>
            <a:ln w="25400" cap="rnd">
              <a:noFill/>
              <a:round/>
            </a:ln>
            <a:effectLst/>
          </c:spPr>
          <c:marker>
            <c:symbol val="circle"/>
            <c:size val="10"/>
            <c:spPr>
              <a:solidFill>
                <a:schemeClr val="accent6"/>
              </a:solidFill>
              <a:ln w="9525">
                <a:solidFill>
                  <a:schemeClr val="accent6"/>
                </a:solidFill>
              </a:ln>
              <a:effectLst/>
            </c:spPr>
          </c:marker>
          <c:dLbls>
            <c:dLbl>
              <c:idx val="0"/>
              <c:layout>
                <c:manualLayout>
                  <c:x val="-8.6111111111111083E-2"/>
                  <c:y val="-7.407407407407407E-2"/>
                </c:manualLayout>
              </c:layout>
              <c:tx>
                <c:rich>
                  <a:bodyPr/>
                  <a:lstStyle/>
                  <a:p>
                    <a:fld id="{DF246805-85DE-4E82-BA26-B55128FCA3AD}"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C52-4779-A516-75844D7C59AA}"/>
                </c:ext>
              </c:extLst>
            </c:dLbl>
            <c:dLbl>
              <c:idx val="1"/>
              <c:layout>
                <c:manualLayout>
                  <c:x val="1.6666666666666666E-2"/>
                  <c:y val="-0.16666666666666669"/>
                </c:manualLayout>
              </c:layout>
              <c:tx>
                <c:rich>
                  <a:bodyPr/>
                  <a:lstStyle/>
                  <a:p>
                    <a:fld id="{A1C08841-6EDB-4531-8DD8-A92C30DEDA33}"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C52-4779-A516-75844D7C59AA}"/>
                </c:ext>
              </c:extLst>
            </c:dLbl>
            <c:dLbl>
              <c:idx val="2"/>
              <c:layout>
                <c:manualLayout>
                  <c:x val="-9.1171613394216172E-2"/>
                  <c:y val="7.2758284600389786E-2"/>
                </c:manualLayout>
              </c:layout>
              <c:tx>
                <c:rich>
                  <a:bodyPr/>
                  <a:lstStyle/>
                  <a:p>
                    <a:fld id="{82C14E6D-1877-4106-8F67-58813BE2AF35}"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C52-4779-A516-75844D7C59AA}"/>
                </c:ext>
              </c:extLst>
            </c:dLbl>
            <c:dLbl>
              <c:idx val="3"/>
              <c:layout>
                <c:manualLayout>
                  <c:x val="8.3333333333333332E-3"/>
                  <c:y val="5.5555555555555552E-2"/>
                </c:manualLayout>
              </c:layout>
              <c:tx>
                <c:rich>
                  <a:bodyPr/>
                  <a:lstStyle/>
                  <a:p>
                    <a:fld id="{0D3185F2-3342-46A8-85F3-5BB4F6CA6D7A}"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C52-4779-A516-75844D7C59AA}"/>
                </c:ext>
              </c:extLst>
            </c:dLbl>
            <c:dLbl>
              <c:idx val="4"/>
              <c:layout>
                <c:manualLayout>
                  <c:x val="-4.1232115306189384E-3"/>
                  <c:y val="-1.1972059779077398E-2"/>
                </c:manualLayout>
              </c:layout>
              <c:tx>
                <c:rich>
                  <a:bodyPr/>
                  <a:lstStyle/>
                  <a:p>
                    <a:fld id="{AE3F7324-6685-4BAA-A2C8-35923D85F5DA}" type="CELLRANGE">
                      <a:rPr lang="he-IL"/>
                      <a:pPr/>
                      <a:t>[CELLRANGE]</a:t>
                    </a:fld>
                    <a:endParaRPr lang="he-IL"/>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C52-4779-A516-75844D7C59AA}"/>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('איור_ז-3ב_לפרק'!$B$6,'איור_ז-3ב_לפרק'!$D$6,'איור_ז-3ב_לפרק'!$E$6,'איור_ז-3ב_לפרק'!$H$6,'איור_ז-3ב_לפרק'!$I$6)</c:f>
              <c:numCache>
                <c:formatCode>0</c:formatCode>
                <c:ptCount val="5"/>
                <c:pt idx="0">
                  <c:v>8.7816830915360526</c:v>
                </c:pt>
                <c:pt idx="1">
                  <c:v>13.929590546297305</c:v>
                </c:pt>
                <c:pt idx="2">
                  <c:v>12.689076196582237</c:v>
                </c:pt>
                <c:pt idx="3">
                  <c:v>15.196107971258678</c:v>
                </c:pt>
                <c:pt idx="4">
                  <c:v>9.4123727247545226</c:v>
                </c:pt>
              </c:numCache>
            </c:numRef>
          </c:xVal>
          <c:yVal>
            <c:numRef>
              <c:f>('איור_ז-3ב_לפרק'!$B$8,'איור_ז-3ב_לפרק'!$D$8,'איור_ז-3ב_לפרק'!$E$8,'איור_ז-3ב_לפרק'!$H$8,'איור_ז-3ב_לפרק'!$I$8)</c:f>
              <c:numCache>
                <c:formatCode>0</c:formatCode>
                <c:ptCount val="5"/>
                <c:pt idx="0">
                  <c:v>14.764215797424317</c:v>
                </c:pt>
                <c:pt idx="1">
                  <c:v>4.6445692205429072</c:v>
                </c:pt>
                <c:pt idx="2">
                  <c:v>2.9472454605102536</c:v>
                </c:pt>
                <c:pt idx="3">
                  <c:v>-1.7017783596515657</c:v>
                </c:pt>
                <c:pt idx="4">
                  <c:v>11.03707717514038</c:v>
                </c:pt>
              </c:numCache>
            </c:numRef>
          </c:yVal>
          <c:smooth val="0"/>
          <c:extLst>
            <c:ext xmlns:c15="http://schemas.microsoft.com/office/drawing/2012/chart" uri="{02D57815-91ED-43cb-92C2-25804820EDAC}">
              <c15:datalabelsRange>
                <c15:f>('איור_ז-3ב_לפרק'!$B$3,'איור_ז-3ב_לפרק'!$D$3,'איור_ז-3ב_לפרק'!$E$3,'איור_ז-3ב_לפרק'!$H$3,'איור_ז-3ב_לפרק'!$I$3)</c15:f>
                <c15:dlblRangeCache>
                  <c:ptCount val="5"/>
                  <c:pt idx="0">
                    <c:v>הגליל העליון</c:v>
                  </c:pt>
                  <c:pt idx="1">
                    <c:v>מעלה יוסף</c:v>
                  </c:pt>
                  <c:pt idx="2">
                    <c:v>מבואות  החרמון</c:v>
                  </c:pt>
                  <c:pt idx="3">
                    <c:v>מרום הגליל</c:v>
                  </c:pt>
                  <c:pt idx="4">
                    <c:v>מטה אשר</c:v>
                  </c:pt>
                </c15:dlblRangeCache>
              </c15:datalabelsRange>
            </c:ext>
            <c:ext xmlns:c16="http://schemas.microsoft.com/office/drawing/2014/chart" uri="{C3380CC4-5D6E-409C-BE32-E72D297353CC}">
              <c16:uniqueId val="{00000012-0C52-4779-A516-75844D7C59AA}"/>
            </c:ext>
          </c:extLst>
        </c:ser>
        <c:ser>
          <c:idx val="4"/>
          <c:order val="4"/>
          <c:tx>
            <c:strRef>
              <c:f>'איור_ז-3ב_לפרק'!$U$3</c:f>
              <c:strCache>
                <c:ptCount val="1"/>
                <c:pt idx="0">
                  <c:v>שאר הארץ</c:v>
                </c:pt>
              </c:strCache>
            </c:strRef>
          </c:tx>
          <c:spPr>
            <a:ln w="25400" cap="rnd">
              <a:noFill/>
              <a:round/>
            </a:ln>
            <a:effectLst/>
          </c:spPr>
          <c:marker>
            <c:symbol val="circle"/>
            <c:size val="13"/>
            <c:spPr>
              <a:noFill/>
              <a:ln w="28575">
                <a:solidFill>
                  <a:schemeClr val="accent5"/>
                </a:solidFill>
              </a:ln>
              <a:effectLst/>
            </c:spPr>
          </c:marker>
          <c:dLbls>
            <c:dLbl>
              <c:idx val="0"/>
              <c:layout>
                <c:manualLayout>
                  <c:x val="0.16882936507936508"/>
                  <c:y val="-9.9025341130604294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David" panose="020E0502060401010101" pitchFamily="34" charset="-79"/>
                        <a:ea typeface="+mn-ea"/>
                        <a:cs typeface="David" panose="020E0502060401010101" pitchFamily="34" charset="-79"/>
                      </a:defRPr>
                    </a:pPr>
                    <a:fld id="{0A0EB0D4-0975-4349-AC7E-A3FF70FC5CAA}" type="CELLRANGE">
                      <a:rPr lang="he-IL"/>
                      <a:pPr>
                        <a:defRPr/>
                      </a:pPr>
                      <a:t>[CELLRANGE]</a:t>
                    </a:fld>
                    <a:endParaRPr lang="he-IL"/>
                  </a:p>
                </c:rich>
              </c:tx>
              <c:spPr>
                <a:noFill/>
                <a:ln w="12700">
                  <a:solidFill>
                    <a:schemeClr val="accent5"/>
                  </a:solid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0C52-4779-A516-75844D7C59A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David" panose="020E0502060401010101" pitchFamily="34" charset="-79"/>
                    <a:ea typeface="+mn-ea"/>
                    <a:cs typeface="David" panose="020E0502060401010101" pitchFamily="34" charset="-79"/>
                  </a:defRPr>
                </a:pPr>
                <a:endParaRPr lang="he-IL"/>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'איור_ז-3ב_לפרק'!$U$6</c:f>
              <c:numCache>
                <c:formatCode>0</c:formatCode>
                <c:ptCount val="1"/>
                <c:pt idx="0">
                  <c:v>14.501686826372492</c:v>
                </c:pt>
              </c:numCache>
            </c:numRef>
          </c:xVal>
          <c:yVal>
            <c:numRef>
              <c:f>'איור_ז-3ב_לפרק'!$U$8</c:f>
              <c:numCache>
                <c:formatCode>0</c:formatCode>
                <c:ptCount val="1"/>
                <c:pt idx="0">
                  <c:v>5.4591866612685216</c:v>
                </c:pt>
              </c:numCache>
            </c:numRef>
          </c:yVal>
          <c:smooth val="0"/>
          <c:extLst>
            <c:ext xmlns:c15="http://schemas.microsoft.com/office/drawing/2012/chart" uri="{02D57815-91ED-43cb-92C2-25804820EDAC}">
              <c15:datalabelsRange>
                <c15:f>'איור_ז-3ב_לפרק'!$U$3</c15:f>
                <c15:dlblRangeCache>
                  <c:ptCount val="1"/>
                  <c:pt idx="0">
                    <c:v>שאר הארץ</c:v>
                  </c:pt>
                </c15:dlblRangeCache>
              </c15:datalabelsRange>
            </c:ext>
            <c:ext xmlns:c16="http://schemas.microsoft.com/office/drawing/2014/chart" uri="{C3380CC4-5D6E-409C-BE32-E72D297353CC}">
              <c16:uniqueId val="{00000014-0C52-4779-A516-75844D7C59AA}"/>
            </c:ext>
          </c:extLst>
        </c:ser>
        <c:dLbls>
          <c:showLegendKey val="0"/>
          <c:showVal val="0"/>
          <c:showCatName val="0"/>
          <c:showSerName val="0"/>
          <c:showPercent val="0"/>
          <c:showBubbleSize val="0"/>
        </c:dLbls>
        <c:axId val="2068688496"/>
        <c:axId val="2068689808"/>
      </c:scatterChart>
      <c:valAx>
        <c:axId val="2068688496"/>
        <c:scaling>
          <c:orientation val="minMax"/>
          <c:min val="5"/>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000">
                    <a:solidFill>
                      <a:sysClr val="windowText" lastClr="000000"/>
                    </a:solidFill>
                  </a:rPr>
                  <a:t>ריבוי טבעי ל-1,000 נפש</a:t>
                </a:r>
              </a:p>
            </c:rich>
          </c:tx>
          <c:layout>
            <c:manualLayout>
              <c:xMode val="edge"/>
              <c:yMode val="edge"/>
              <c:x val="0.38993603735266763"/>
              <c:y val="0.7663827160493826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title>
        <c:numFmt formatCode="0"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2068689808"/>
        <c:crosses val="autoZero"/>
        <c:crossBetween val="midCat"/>
      </c:valAx>
      <c:valAx>
        <c:axId val="2068689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r>
                  <a:rPr lang="he-IL" sz="1000" b="0" i="0" baseline="0">
                    <a:solidFill>
                      <a:schemeClr val="tx1"/>
                    </a:solidFill>
                    <a:effectLst/>
                  </a:rPr>
                  <a:t>מאזן הגירה ברשות המקומית, ל-1,000 נפש</a:t>
                </a:r>
                <a:endParaRPr lang="he-IL" sz="1000">
                  <a:solidFill>
                    <a:schemeClr val="tx1"/>
                  </a:solidFill>
                  <a:effectLst/>
                </a:endParaRPr>
              </a:p>
            </c:rich>
          </c:tx>
          <c:layout>
            <c:manualLayout>
              <c:xMode val="edge"/>
              <c:yMode val="edge"/>
              <c:x val="1.369308529802357E-2"/>
              <c:y val="0.11410656270305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crossAx val="2068688496"/>
        <c:crosses val="autoZero"/>
        <c:crossBetween val="midCat"/>
      </c:valAx>
      <c:spPr>
        <a:noFill/>
        <a:ln>
          <a:noFill/>
        </a:ln>
        <a:effectLst/>
      </c:spPr>
    </c:plotArea>
    <c:plotVisOnly val="1"/>
    <c:dispBlanksAs val="gap"/>
    <c:showDLblsOverMax val="0"/>
  </c:chart>
  <c:spPr>
    <a:noFill/>
    <a:ln w="9525" cap="flat" cmpd="sng" algn="ctr">
      <a:solidFill>
        <a:schemeClr val="tx1"/>
      </a:solid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David" panose="020E0502060401010101" pitchFamily="34" charset="-79"/>
                <a:ea typeface="+mn-ea"/>
                <a:cs typeface="David" panose="020E0502060401010101" pitchFamily="34" charset="-79"/>
              </a:defRPr>
            </a:pPr>
            <a:r>
              <a:rPr lang="he-IL" sz="1100" b="1" u="none">
                <a:solidFill>
                  <a:schemeClr val="tx1"/>
                </a:solidFill>
              </a:rPr>
              <a:t>איור ז'-4:</a:t>
            </a:r>
            <a:r>
              <a:rPr lang="he-IL" sz="1100" b="1" u="none" baseline="0">
                <a:solidFill>
                  <a:schemeClr val="tx1"/>
                </a:solidFill>
              </a:rPr>
              <a:t> </a:t>
            </a:r>
            <a:r>
              <a:rPr lang="he-IL" sz="1100" b="1" u="none">
                <a:solidFill>
                  <a:schemeClr val="tx1"/>
                </a:solidFill>
                <a:effectLst/>
              </a:rPr>
              <a:t>המאפיינים שמתואמים עם עזיבה של יישוב מגורים </a:t>
            </a:r>
          </a:p>
          <a:p>
            <a:pPr>
              <a:defRPr sz="1100" b="1">
                <a:solidFill>
                  <a:schemeClr val="tx1"/>
                </a:solidFill>
              </a:defRPr>
            </a:pPr>
            <a:r>
              <a:rPr lang="he-IL" sz="1100" b="1" u="none">
                <a:solidFill>
                  <a:schemeClr val="tx1"/>
                </a:solidFill>
                <a:effectLst/>
              </a:rPr>
              <a:t>בנגב המערבי ובגבול לבנון</a:t>
            </a:r>
            <a:r>
              <a:rPr lang="he-IL" sz="1100" b="0" u="none">
                <a:solidFill>
                  <a:schemeClr val="tx1"/>
                </a:solidFill>
                <a:effectLst/>
              </a:rPr>
              <a:t>*</a:t>
            </a:r>
            <a:endParaRPr lang="en-US" sz="1100" b="0" u="none">
              <a:solidFill>
                <a:schemeClr val="tx1"/>
              </a:solidFill>
              <a:effectLst/>
            </a:endParaRPr>
          </a:p>
        </c:rich>
      </c:tx>
      <c:layout>
        <c:manualLayout>
          <c:xMode val="edge"/>
          <c:yMode val="edge"/>
          <c:x val="0.18513846000896167"/>
          <c:y val="2.486881049737947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David" panose="020E0502060401010101" pitchFamily="34" charset="-79"/>
              <a:ea typeface="+mn-ea"/>
              <a:cs typeface="David" panose="020E0502060401010101" pitchFamily="34" charset="-79"/>
            </a:defRPr>
          </a:pPr>
          <a:endParaRPr lang="he-IL"/>
        </a:p>
      </c:txPr>
    </c:title>
    <c:autoTitleDeleted val="0"/>
    <c:plotArea>
      <c:layout>
        <c:manualLayout>
          <c:layoutTarget val="inner"/>
          <c:xMode val="edge"/>
          <c:yMode val="edge"/>
          <c:x val="0.1096111111111111"/>
          <c:y val="0.34506962671332747"/>
          <c:w val="0.85983333333333345"/>
          <c:h val="0.40030074365704288"/>
        </c:manualLayout>
      </c:layout>
      <c:barChart>
        <c:barDir val="col"/>
        <c:grouping val="clustered"/>
        <c:varyColors val="0"/>
        <c:ser>
          <c:idx val="0"/>
          <c:order val="0"/>
          <c:spPr>
            <a:solidFill>
              <a:schemeClr val="accent1"/>
            </a:solidFill>
            <a:ln>
              <a:solidFill>
                <a:schemeClr val="accent1"/>
              </a:solidFill>
            </a:ln>
            <a:effectLst/>
          </c:spPr>
          <c:invertIfNegative val="0"/>
          <c:dPt>
            <c:idx val="5"/>
            <c:invertIfNegative val="0"/>
            <c:bubble3D val="0"/>
            <c:spPr>
              <a:solidFill>
                <a:schemeClr val="accent2"/>
              </a:solidFill>
              <a:ln>
                <a:noFill/>
              </a:ln>
              <a:effectLst/>
            </c:spPr>
            <c:extLst>
              <c:ext xmlns:c16="http://schemas.microsoft.com/office/drawing/2014/chart" uri="{C3380CC4-5D6E-409C-BE32-E72D297353CC}">
                <c16:uniqueId val="{00000001-EBDA-4B59-849C-E55B5AD79994}"/>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3-EBDA-4B59-849C-E55B5AD79994}"/>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5-EBDA-4B59-849C-E55B5AD79994}"/>
              </c:ext>
            </c:extLst>
          </c:dPt>
          <c:cat>
            <c:strRef>
              <c:f>(איור_ז4_לפרק!$A$5,איור_ז4_לפרק!$A$9,איור_ז4_לפרק!$A$11,איור_ז4_לפרק!$A$13,איור_ז4_לפרק!$A$15,איור_ז4_לפרק!$A$17,איור_ז4_לפרק!$A$19,איור_ז4_לפרק!$A$21)</c:f>
              <c:strCache>
                <c:ptCount val="8"/>
                <c:pt idx="0">
                  <c:v>גיל</c:v>
                </c:pt>
                <c:pt idx="1">
                  <c:v>תואר ראשון או יותר</c:v>
                </c:pt>
                <c:pt idx="2">
                  <c:v>חרדי</c:v>
                </c:pt>
                <c:pt idx="3">
                  <c:v>משפחה (לעומת זוג או יחיד)</c:v>
                </c:pt>
                <c:pt idx="4">
                  <c:v>נשוי</c:v>
                </c:pt>
                <c:pt idx="5">
                  <c:v>יישוב כפרי בגבול לבנון</c:v>
                </c:pt>
                <c:pt idx="6">
                  <c:v>יישוב עירוני בנגב המערבי</c:v>
                </c:pt>
                <c:pt idx="7">
                  <c:v>יישוב כפרי בנגב המערבי</c:v>
                </c:pt>
              </c:strCache>
            </c:strRef>
          </c:cat>
          <c:val>
            <c:numRef>
              <c:f>(איור_ז4_לפרק!$B$5,איור_ז4_לפרק!$B$9,איור_ז4_לפרק!$B$11,איור_ז4_לפרק!$B$13,איור_ז4_לפרק!$B$15,איור_ז4_לפרק!$B$17,איור_ז4_לפרק!$B$19,איור_ז4_לפרק!$B$21)</c:f>
              <c:numCache>
                <c:formatCode>General</c:formatCode>
                <c:ptCount val="8"/>
                <c:pt idx="0">
                  <c:v>-2.6</c:v>
                </c:pt>
                <c:pt idx="1">
                  <c:v>5.4</c:v>
                </c:pt>
                <c:pt idx="2">
                  <c:v>-4</c:v>
                </c:pt>
                <c:pt idx="3">
                  <c:v>-7</c:v>
                </c:pt>
                <c:pt idx="4">
                  <c:v>-3.3</c:v>
                </c:pt>
                <c:pt idx="5">
                  <c:v>5.3</c:v>
                </c:pt>
                <c:pt idx="6">
                  <c:v>-2.5</c:v>
                </c:pt>
                <c:pt idx="7">
                  <c:v>-2</c:v>
                </c:pt>
              </c:numCache>
            </c:numRef>
          </c:val>
          <c:extLst>
            <c:ext xmlns:c16="http://schemas.microsoft.com/office/drawing/2014/chart" uri="{C3380CC4-5D6E-409C-BE32-E72D297353CC}">
              <c16:uniqueId val="{00000006-EBDA-4B59-849C-E55B5AD79994}"/>
            </c:ext>
          </c:extLst>
        </c:ser>
        <c:dLbls>
          <c:showLegendKey val="0"/>
          <c:showVal val="0"/>
          <c:showCatName val="0"/>
          <c:showSerName val="0"/>
          <c:showPercent val="0"/>
          <c:showBubbleSize val="0"/>
        </c:dLbls>
        <c:gapWidth val="150"/>
        <c:axId val="559564304"/>
        <c:axId val="559567256"/>
      </c:barChart>
      <c:catAx>
        <c:axId val="559564304"/>
        <c:scaling>
          <c:orientation val="minMax"/>
        </c:scaling>
        <c:delete val="0"/>
        <c:axPos val="b"/>
        <c:numFmt formatCode="General" sourceLinked="1"/>
        <c:majorTickMark val="none"/>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559567256"/>
        <c:crosses val="autoZero"/>
        <c:auto val="1"/>
        <c:lblAlgn val="ctr"/>
        <c:lblOffset val="100"/>
        <c:noMultiLvlLbl val="0"/>
      </c:catAx>
      <c:valAx>
        <c:axId val="559567256"/>
        <c:scaling>
          <c:orientation val="minMax"/>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r>
                  <a:rPr lang="he-IL">
                    <a:solidFill>
                      <a:schemeClr val="tx1"/>
                    </a:solidFill>
                  </a:rPr>
                  <a:t>נקודות</a:t>
                </a:r>
                <a:r>
                  <a:rPr lang="he-IL" baseline="0">
                    <a:solidFill>
                      <a:schemeClr val="tx1"/>
                    </a:solidFill>
                  </a:rPr>
                  <a:t> אחוז</a:t>
                </a:r>
                <a:endParaRPr lang="he-IL">
                  <a:solidFill>
                    <a:schemeClr val="tx1"/>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crossAx val="559564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r>
              <a:rPr lang="he-IL" sz="1100" b="1">
                <a:solidFill>
                  <a:schemeClr val="tx1"/>
                </a:solidFill>
              </a:rPr>
              <a:t>איור ז'-5: המאפיינים שמתואמים עם הגירה </a:t>
            </a:r>
          </a:p>
          <a:p>
            <a:pPr>
              <a:defRPr sz="1200" b="1"/>
            </a:pPr>
            <a:r>
              <a:rPr lang="he-IL" sz="1100" b="1">
                <a:solidFill>
                  <a:schemeClr val="tx1"/>
                </a:solidFill>
              </a:rPr>
              <a:t>אל יישובי הנגב המערבי וגבול</a:t>
            </a:r>
            <a:r>
              <a:rPr lang="he-IL" sz="1100" b="1" baseline="0">
                <a:solidFill>
                  <a:schemeClr val="tx1"/>
                </a:solidFill>
              </a:rPr>
              <a:t> לבנון</a:t>
            </a:r>
            <a:r>
              <a:rPr lang="he-IL" sz="1100" b="0" baseline="0">
                <a:solidFill>
                  <a:schemeClr val="tx1"/>
                </a:solidFill>
              </a:rPr>
              <a:t>*</a:t>
            </a:r>
            <a:endParaRPr lang="en-US" sz="1100" b="0">
              <a:solidFill>
                <a:schemeClr val="tx1"/>
              </a:solidFill>
            </a:endParaRPr>
          </a:p>
          <a:p>
            <a:pPr>
              <a:defRPr sz="1200" b="1"/>
            </a:pPr>
            <a:r>
              <a:rPr lang="he-IL" sz="1100" b="0">
                <a:solidFill>
                  <a:schemeClr val="tx1"/>
                </a:solidFill>
              </a:rPr>
              <a:t>(לעומת הגירה אל היישובים האחרים בארץ, לפי טיפוס היישוב)</a:t>
            </a:r>
          </a:p>
        </c:rich>
      </c:tx>
      <c:layout>
        <c:manualLayout>
          <c:xMode val="edge"/>
          <c:yMode val="edge"/>
          <c:x val="0.19425105917545163"/>
          <c:y val="7.8746846250813043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David" panose="020E0502060401010101" pitchFamily="34" charset="-79"/>
              <a:ea typeface="+mn-ea"/>
              <a:cs typeface="David" panose="020E0502060401010101" pitchFamily="34" charset="-79"/>
            </a:defRPr>
          </a:pPr>
          <a:endParaRPr lang="he-IL"/>
        </a:p>
      </c:txPr>
    </c:title>
    <c:autoTitleDeleted val="0"/>
    <c:plotArea>
      <c:layout>
        <c:manualLayout>
          <c:layoutTarget val="inner"/>
          <c:xMode val="edge"/>
          <c:yMode val="edge"/>
          <c:x val="0.10414454748577229"/>
          <c:y val="0.16189511734664788"/>
          <c:w val="0.86813720876370193"/>
          <c:h val="0.39443697416998919"/>
        </c:manualLayout>
      </c:layout>
      <c:barChart>
        <c:barDir val="col"/>
        <c:grouping val="clustered"/>
        <c:varyColors val="0"/>
        <c:ser>
          <c:idx val="1"/>
          <c:order val="0"/>
          <c:tx>
            <c:strRef>
              <c:f>איור_ז5_לפרק!$C$5</c:f>
              <c:strCache>
                <c:ptCount val="1"/>
                <c:pt idx="0">
                  <c:v>לעירוני בנגב המערבי</c:v>
                </c:pt>
              </c:strCache>
            </c:strRef>
          </c:tx>
          <c:spPr>
            <a:solidFill>
              <a:schemeClr val="accent2">
                <a:lumMod val="50000"/>
              </a:schemeClr>
            </a:solidFill>
            <a:ln>
              <a:noFill/>
            </a:ln>
            <a:effectLst/>
          </c:spPr>
          <c:invertIfNegative val="0"/>
          <c:cat>
            <c:strRef>
              <c:f>(איור_ז5_לפרק!$A$6,איור_ז5_לפרק!$A$8,איור_ז5_לפרק!$A$10,איור_ז5_לפרק!$A$12,איור_ז5_לפרק!$A$16)</c:f>
              <c:strCache>
                <c:ptCount val="5"/>
                <c:pt idx="0">
                  <c:v>גיל</c:v>
                </c:pt>
                <c:pt idx="1">
                  <c:v>תואר ראשון או יותר</c:v>
                </c:pt>
                <c:pt idx="2">
                  <c:v>חרדי</c:v>
                </c:pt>
                <c:pt idx="3">
                  <c:v>משפחה (לעומת זוג או יחיד)</c:v>
                </c:pt>
                <c:pt idx="4">
                  <c:v>נשוי</c:v>
                </c:pt>
              </c:strCache>
            </c:strRef>
          </c:cat>
          <c:val>
            <c:numRef>
              <c:f>(איור_ז5_לפרק!$C$6,איור_ז5_לפרק!$C$8,איור_ז5_לפרק!$C$10,איור_ז5_לפרק!$C$12,איור_ז5_לפרק!$C$16)</c:f>
              <c:numCache>
                <c:formatCode>General</c:formatCode>
                <c:ptCount val="5"/>
                <c:pt idx="0">
                  <c:v>0.1</c:v>
                </c:pt>
                <c:pt idx="1">
                  <c:v>-1.3</c:v>
                </c:pt>
                <c:pt idx="2">
                  <c:v>1.5</c:v>
                </c:pt>
                <c:pt idx="3">
                  <c:v>0.89999999999999991</c:v>
                </c:pt>
                <c:pt idx="4">
                  <c:v>0.03</c:v>
                </c:pt>
              </c:numCache>
            </c:numRef>
          </c:val>
          <c:extLst>
            <c:ext xmlns:c16="http://schemas.microsoft.com/office/drawing/2014/chart" uri="{C3380CC4-5D6E-409C-BE32-E72D297353CC}">
              <c16:uniqueId val="{00000000-2AC3-4673-9894-98C21CD12C47}"/>
            </c:ext>
          </c:extLst>
        </c:ser>
        <c:ser>
          <c:idx val="0"/>
          <c:order val="1"/>
          <c:tx>
            <c:strRef>
              <c:f>איור_ז5_לפרק!$B$5</c:f>
              <c:strCache>
                <c:ptCount val="1"/>
                <c:pt idx="0">
                  <c:v>לכפרי בנגב המערבי</c:v>
                </c:pt>
              </c:strCache>
            </c:strRef>
          </c:tx>
          <c:spPr>
            <a:solidFill>
              <a:schemeClr val="accent2"/>
            </a:solidFill>
            <a:ln>
              <a:solidFill>
                <a:schemeClr val="accent2">
                  <a:lumMod val="50000"/>
                </a:schemeClr>
              </a:solidFill>
            </a:ln>
            <a:effectLst/>
          </c:spPr>
          <c:invertIfNegative val="0"/>
          <c:cat>
            <c:strRef>
              <c:f>(איור_ז5_לפרק!$A$6,איור_ז5_לפרק!$A$8,איור_ז5_לפרק!$A$10,איור_ז5_לפרק!$A$12,איור_ז5_לפרק!$A$16)</c:f>
              <c:strCache>
                <c:ptCount val="5"/>
                <c:pt idx="0">
                  <c:v>גיל</c:v>
                </c:pt>
                <c:pt idx="1">
                  <c:v>תואר ראשון או יותר</c:v>
                </c:pt>
                <c:pt idx="2">
                  <c:v>חרדי</c:v>
                </c:pt>
                <c:pt idx="3">
                  <c:v>משפחה (לעומת זוג או יחיד)</c:v>
                </c:pt>
                <c:pt idx="4">
                  <c:v>נשוי</c:v>
                </c:pt>
              </c:strCache>
            </c:strRef>
          </c:cat>
          <c:val>
            <c:numRef>
              <c:f>(איור_ז5_לפרק!$B$6,איור_ז5_לפרק!$B$8,איור_ז5_לפרק!$B$10,איור_ז5_לפרק!$B$12,איור_ז5_לפרק!$B$16)</c:f>
              <c:numCache>
                <c:formatCode>General</c:formatCode>
                <c:ptCount val="5"/>
                <c:pt idx="2">
                  <c:v>-2.4</c:v>
                </c:pt>
              </c:numCache>
            </c:numRef>
          </c:val>
          <c:extLst>
            <c:ext xmlns:c16="http://schemas.microsoft.com/office/drawing/2014/chart" uri="{C3380CC4-5D6E-409C-BE32-E72D297353CC}">
              <c16:uniqueId val="{00000001-2AC3-4673-9894-98C21CD12C47}"/>
            </c:ext>
          </c:extLst>
        </c:ser>
        <c:ser>
          <c:idx val="3"/>
          <c:order val="2"/>
          <c:tx>
            <c:strRef>
              <c:f>איור_ז5_לפרק!$E$5</c:f>
              <c:strCache>
                <c:ptCount val="1"/>
                <c:pt idx="0">
                  <c:v>לעירוני בגבול לבנון</c:v>
                </c:pt>
              </c:strCache>
            </c:strRef>
          </c:tx>
          <c:spPr>
            <a:solidFill>
              <a:schemeClr val="accent6">
                <a:lumMod val="50000"/>
              </a:schemeClr>
            </a:solidFill>
            <a:ln>
              <a:noFill/>
            </a:ln>
            <a:effectLst/>
          </c:spPr>
          <c:invertIfNegative val="0"/>
          <c:cat>
            <c:strRef>
              <c:f>(איור_ז5_לפרק!$A$6,איור_ז5_לפרק!$A$8,איור_ז5_לפרק!$A$10,איור_ז5_לפרק!$A$12,איור_ז5_לפרק!$A$16)</c:f>
              <c:strCache>
                <c:ptCount val="5"/>
                <c:pt idx="0">
                  <c:v>גיל</c:v>
                </c:pt>
                <c:pt idx="1">
                  <c:v>תואר ראשון או יותר</c:v>
                </c:pt>
                <c:pt idx="2">
                  <c:v>חרדי</c:v>
                </c:pt>
                <c:pt idx="3">
                  <c:v>משפחה (לעומת זוג או יחיד)</c:v>
                </c:pt>
                <c:pt idx="4">
                  <c:v>נשוי</c:v>
                </c:pt>
              </c:strCache>
            </c:strRef>
          </c:cat>
          <c:val>
            <c:numRef>
              <c:f>(איור_ז5_לפרק!$E$6,איור_ז5_לפרק!$E$8,איור_ז5_לפרק!$E$10,איור_ז5_לפרק!$E$12,איור_ז5_לפרק!$E$16)</c:f>
              <c:numCache>
                <c:formatCode>General</c:formatCode>
                <c:ptCount val="5"/>
                <c:pt idx="0">
                  <c:v>0.1</c:v>
                </c:pt>
                <c:pt idx="2">
                  <c:v>-0.4</c:v>
                </c:pt>
              </c:numCache>
            </c:numRef>
          </c:val>
          <c:extLst>
            <c:ext xmlns:c16="http://schemas.microsoft.com/office/drawing/2014/chart" uri="{C3380CC4-5D6E-409C-BE32-E72D297353CC}">
              <c16:uniqueId val="{00000002-2AC3-4673-9894-98C21CD12C47}"/>
            </c:ext>
          </c:extLst>
        </c:ser>
        <c:ser>
          <c:idx val="2"/>
          <c:order val="3"/>
          <c:tx>
            <c:strRef>
              <c:f>איור_ז5_לפרק!$D$5</c:f>
              <c:strCache>
                <c:ptCount val="1"/>
                <c:pt idx="0">
                  <c:v>לכפרי בגבול לבנון</c:v>
                </c:pt>
              </c:strCache>
            </c:strRef>
          </c:tx>
          <c:spPr>
            <a:solidFill>
              <a:schemeClr val="accent6"/>
            </a:solidFill>
            <a:ln>
              <a:noFill/>
            </a:ln>
            <a:effectLst/>
          </c:spPr>
          <c:invertIfNegative val="0"/>
          <c:cat>
            <c:strRef>
              <c:f>(איור_ז5_לפרק!$A$6,איור_ז5_לפרק!$A$8,איור_ז5_לפרק!$A$10,איור_ז5_לפרק!$A$12,איור_ז5_לפרק!$A$16)</c:f>
              <c:strCache>
                <c:ptCount val="5"/>
                <c:pt idx="0">
                  <c:v>גיל</c:v>
                </c:pt>
                <c:pt idx="1">
                  <c:v>תואר ראשון או יותר</c:v>
                </c:pt>
                <c:pt idx="2">
                  <c:v>חרדי</c:v>
                </c:pt>
                <c:pt idx="3">
                  <c:v>משפחה (לעומת זוג או יחיד)</c:v>
                </c:pt>
                <c:pt idx="4">
                  <c:v>נשוי</c:v>
                </c:pt>
              </c:strCache>
            </c:strRef>
          </c:cat>
          <c:val>
            <c:numRef>
              <c:f>(איור_ז5_לפרק!$D$6,איור_ז5_לפרק!$D$8,איור_ז5_לפרק!$D$10,איור_ז5_לפרק!$D$12,איור_ז5_לפרק!$D$16)</c:f>
              <c:numCache>
                <c:formatCode>General</c:formatCode>
                <c:ptCount val="5"/>
                <c:pt idx="0">
                  <c:v>-0.3</c:v>
                </c:pt>
                <c:pt idx="3">
                  <c:v>-0.9</c:v>
                </c:pt>
                <c:pt idx="4">
                  <c:v>-0.13</c:v>
                </c:pt>
              </c:numCache>
            </c:numRef>
          </c:val>
          <c:extLst>
            <c:ext xmlns:c16="http://schemas.microsoft.com/office/drawing/2014/chart" uri="{C3380CC4-5D6E-409C-BE32-E72D297353CC}">
              <c16:uniqueId val="{00000003-2AC3-4673-9894-98C21CD12C47}"/>
            </c:ext>
          </c:extLst>
        </c:ser>
        <c:dLbls>
          <c:showLegendKey val="0"/>
          <c:showVal val="0"/>
          <c:showCatName val="0"/>
          <c:showSerName val="0"/>
          <c:showPercent val="0"/>
          <c:showBubbleSize val="0"/>
        </c:dLbls>
        <c:gapWidth val="150"/>
        <c:axId val="670101760"/>
        <c:axId val="670096184"/>
      </c:barChart>
      <c:catAx>
        <c:axId val="6701017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670096184"/>
        <c:crosses val="autoZero"/>
        <c:auto val="1"/>
        <c:lblAlgn val="ctr"/>
        <c:lblOffset val="100"/>
        <c:noMultiLvlLbl val="0"/>
      </c:catAx>
      <c:valAx>
        <c:axId val="670096184"/>
        <c:scaling>
          <c:orientation val="minMax"/>
          <c:max val="1.6"/>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r>
                  <a:rPr lang="he-IL" sz="1000">
                    <a:solidFill>
                      <a:schemeClr val="tx1"/>
                    </a:solidFill>
                  </a:rPr>
                  <a:t>נקודות אחוז</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670101760"/>
        <c:crosses val="autoZero"/>
        <c:crossBetween val="between"/>
      </c:valAx>
      <c:spPr>
        <a:noFill/>
        <a:ln>
          <a:noFill/>
        </a:ln>
        <a:effectLst/>
      </c:spPr>
    </c:plotArea>
    <c:legend>
      <c:legendPos val="b"/>
      <c:layout>
        <c:manualLayout>
          <c:xMode val="edge"/>
          <c:yMode val="edge"/>
          <c:x val="9.7967263512359071E-2"/>
          <c:y val="0.64330911176014938"/>
          <c:w val="0.89999982014895263"/>
          <c:h val="6.703731150597379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solidFill>
        <a:schemeClr val="tx1"/>
      </a:solidFill>
      <a:round/>
    </a:ln>
    <a:effectLst/>
  </c:spPr>
  <c:txPr>
    <a:bodyPr/>
    <a:lstStyle/>
    <a:p>
      <a:pPr>
        <a:defRPr sz="12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3174</xdr:colOff>
      <xdr:row>0</xdr:row>
      <xdr:rowOff>304800</xdr:rowOff>
    </xdr:from>
    <xdr:to>
      <xdr:col>14</xdr:col>
      <xdr:colOff>264799</xdr:colOff>
      <xdr:row>15</xdr:row>
      <xdr:rowOff>25675</xdr:rowOff>
    </xdr:to>
    <xdr:graphicFrame macro="">
      <xdr:nvGraphicFramePr>
        <xdr:cNvPr id="2" name="תרשים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257175</xdr:colOff>
      <xdr:row>4</xdr:row>
      <xdr:rowOff>95249</xdr:rowOff>
    </xdr:from>
    <xdr:to>
      <xdr:col>9</xdr:col>
      <xdr:colOff>476060</xdr:colOff>
      <xdr:row>23</xdr:row>
      <xdr:rowOff>110595</xdr:rowOff>
    </xdr:to>
    <xdr:grpSp>
      <xdr:nvGrpSpPr>
        <xdr:cNvPr id="4" name="קבוצה 3"/>
        <xdr:cNvGrpSpPr/>
      </xdr:nvGrpSpPr>
      <xdr:grpSpPr>
        <a:xfrm>
          <a:off x="1634637" y="937845"/>
          <a:ext cx="5040000" cy="3078000"/>
          <a:chOff x="1634637" y="740019"/>
          <a:chExt cx="5256000" cy="3064079"/>
        </a:xfrm>
      </xdr:grpSpPr>
      <xdr:graphicFrame macro="">
        <xdr:nvGraphicFramePr>
          <xdr:cNvPr id="2" name="תרשים 1">
            <a:extLst>
              <a:ext uri="{FF2B5EF4-FFF2-40B4-BE49-F238E27FC236}">
                <a16:creationId xmlns:a16="http://schemas.microsoft.com/office/drawing/2014/main" id="{00000000-0008-0000-0C00-000002000000}"/>
              </a:ext>
            </a:extLst>
          </xdr:cNvPr>
          <xdr:cNvGraphicFramePr>
            <a:graphicFrameLocks/>
          </xdr:cNvGraphicFramePr>
        </xdr:nvGraphicFramePr>
        <xdr:xfrm>
          <a:off x="1634637" y="740019"/>
          <a:ext cx="5256000" cy="306407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863238" y="3015762"/>
            <a:ext cx="5009416" cy="777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just" defTabSz="914400" rtl="1" eaLnBrk="1" fontAlgn="auto" latinLnBrk="0" hangingPunct="1">
              <a:lnSpc>
                <a:spcPct val="100000"/>
              </a:lnSpc>
              <a:spcBef>
                <a:spcPts val="0"/>
              </a:spcBef>
              <a:spcAft>
                <a:spcPts val="0"/>
              </a:spcAft>
              <a:buClrTx/>
              <a:buSzTx/>
              <a:buFontTx/>
              <a:buNone/>
              <a:tabLst/>
              <a:defRPr/>
            </a:pPr>
            <a:r>
              <a:rPr lang="he-IL" sz="900">
                <a:solidFill>
                  <a:schemeClr val="dk1"/>
                </a:solidFill>
                <a:effectLst/>
                <a:latin typeface="David" panose="020E0502060401010101" pitchFamily="34" charset="-79"/>
                <a:ea typeface="+mn-ea"/>
                <a:cs typeface="David" panose="020E0502060401010101" pitchFamily="34" charset="-79"/>
              </a:rPr>
              <a:t>*באיור מוצגים האומדים של המשתנים המסבירים באמידה לינארית שבה המשתנה המוסבר מקבל את הערך 1, אם משק הבית גר ב-5 השנים שלפני המפקד בנגב המערבי או בגבול לבנון ולא גר שם במועד המפקד (ו-0 אחרת). באמידה נכללו רק משקי בית שהנדגם הראשון ברשימה של בני משק הבית היה בגיל 30 ומעלה במועד המפקד. המקדמים שמוצגים שונים מ-0 ברמת ברמת</a:t>
            </a:r>
            <a:r>
              <a:rPr lang="he-IL" sz="900" baseline="0">
                <a:solidFill>
                  <a:schemeClr val="dk1"/>
                </a:solidFill>
                <a:effectLst/>
                <a:latin typeface="David" panose="020E0502060401010101" pitchFamily="34" charset="-79"/>
                <a:ea typeface="+mn-ea"/>
                <a:cs typeface="David" panose="020E0502060401010101" pitchFamily="34" charset="-79"/>
              </a:rPr>
              <a:t> מובהקות של 10% לכל היותר.</a:t>
            </a:r>
            <a:endParaRPr lang="he-IL" sz="900">
              <a:effectLst/>
              <a:latin typeface="David" panose="020E0502060401010101" pitchFamily="34" charset="-79"/>
              <a:cs typeface="David" panose="020E0502060401010101" pitchFamily="34" charset="-79"/>
            </a:endParaRPr>
          </a:p>
          <a:p>
            <a:pPr algn="just" rtl="1"/>
            <a:endParaRPr lang="he-IL" sz="900" b="1">
              <a:solidFill>
                <a:schemeClr val="dk1"/>
              </a:solidFill>
              <a:effectLst/>
              <a:latin typeface="David" panose="020E0502060401010101" pitchFamily="34" charset="-79"/>
              <a:ea typeface="+mn-ea"/>
              <a:cs typeface="David" panose="020E0502060401010101" pitchFamily="34" charset="-79"/>
            </a:endParaRPr>
          </a:p>
          <a:p>
            <a:pPr algn="just" rtl="1"/>
            <a:r>
              <a:rPr lang="he-IL" sz="900" b="1">
                <a:solidFill>
                  <a:schemeClr val="dk1"/>
                </a:solidFill>
                <a:effectLst/>
                <a:latin typeface="David" panose="020E0502060401010101" pitchFamily="34" charset="-79"/>
                <a:ea typeface="+mn-ea"/>
                <a:cs typeface="David" panose="020E0502060401010101" pitchFamily="34" charset="-79"/>
              </a:rPr>
              <a:t>המקור:</a:t>
            </a:r>
            <a:r>
              <a:rPr lang="he-IL" sz="900">
                <a:solidFill>
                  <a:schemeClr val="dk1"/>
                </a:solidFill>
                <a:effectLst/>
                <a:latin typeface="David" panose="020E0502060401010101" pitchFamily="34" charset="-79"/>
                <a:ea typeface="+mn-ea"/>
                <a:cs typeface="David" panose="020E0502060401010101" pitchFamily="34" charset="-79"/>
              </a:rPr>
              <a:t> עיבודי בנק ישראל למפקד האוכלוסין 2022. </a:t>
            </a:r>
            <a:endParaRPr lang="en-US" sz="900">
              <a:solidFill>
                <a:schemeClr val="dk1"/>
              </a:solidFill>
              <a:effectLst/>
              <a:latin typeface="David" panose="020E0502060401010101" pitchFamily="34" charset="-79"/>
              <a:ea typeface="+mn-ea"/>
              <a:cs typeface="David" panose="020E0502060401010101" pitchFamily="34" charset="-79"/>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0.64947</cdr:x>
      <cdr:y>0.12674</cdr:y>
    </cdr:from>
    <cdr:to>
      <cdr:x>0.9687</cdr:x>
      <cdr:y>0.19847</cdr:y>
    </cdr:to>
    <cdr:sp macro="" textlink="">
      <cdr:nvSpPr>
        <cdr:cNvPr id="2" name="TextBox 1"/>
        <cdr:cNvSpPr txBox="1"/>
      </cdr:nvSpPr>
      <cdr:spPr>
        <a:xfrm xmlns:a="http://schemas.openxmlformats.org/drawingml/2006/main">
          <a:off x="3413613" y="388327"/>
          <a:ext cx="1677865" cy="219813"/>
        </a:xfrm>
        <a:prstGeom xmlns:a="http://schemas.openxmlformats.org/drawingml/2006/main" prst="rect">
          <a:avLst/>
        </a:prstGeom>
        <a:ln xmlns:a="http://schemas.openxmlformats.org/drawingml/2006/main" w="12700">
          <a:solidFill>
            <a:schemeClr val="accent2"/>
          </a:solidFill>
        </a:ln>
      </cdr:spPr>
      <cdr:txBody>
        <a:bodyPr xmlns:a="http://schemas.openxmlformats.org/drawingml/2006/main" vertOverflow="clip" wrap="square" rtlCol="1"/>
        <a:lstStyle xmlns:a="http://schemas.openxmlformats.org/drawingml/2006/main"/>
        <a:p xmlns:a="http://schemas.openxmlformats.org/drawingml/2006/main">
          <a:pPr algn="ctr"/>
          <a:r>
            <a:rPr lang="he-IL" sz="1050">
              <a:latin typeface="David" panose="020E0502060401010101" pitchFamily="34" charset="-79"/>
              <a:cs typeface="David" panose="020E0502060401010101" pitchFamily="34" charset="-79"/>
            </a:rPr>
            <a:t>ביחס ליישוב עירוני בגבול לבנון</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277089</xdr:colOff>
      <xdr:row>4</xdr:row>
      <xdr:rowOff>46591</xdr:rowOff>
    </xdr:from>
    <xdr:to>
      <xdr:col>15</xdr:col>
      <xdr:colOff>495974</xdr:colOff>
      <xdr:row>22</xdr:row>
      <xdr:rowOff>61937</xdr:rowOff>
    </xdr:to>
    <xdr:graphicFrame macro="">
      <xdr:nvGraphicFramePr>
        <xdr:cNvPr id="2" name="תרשים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0.73289</cdr:y>
    </cdr:from>
    <cdr:to>
      <cdr:x>0.99952</cdr:x>
      <cdr:y>1</cdr:y>
    </cdr:to>
    <cdr:sp macro="" textlink="">
      <cdr:nvSpPr>
        <cdr:cNvPr id="2" name="TextBox 1"/>
        <cdr:cNvSpPr txBox="1"/>
      </cdr:nvSpPr>
      <cdr:spPr>
        <a:xfrm xmlns:a="http://schemas.openxmlformats.org/drawingml/2006/main">
          <a:off x="0" y="2363967"/>
          <a:ext cx="5670322" cy="86155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lvl="0" indent="0" algn="just" defTabSz="914400" rtl="1" eaLnBrk="1" fontAlgn="auto" latinLnBrk="0" hangingPunct="1">
            <a:lnSpc>
              <a:spcPct val="100000"/>
            </a:lnSpc>
            <a:spcBef>
              <a:spcPts val="0"/>
            </a:spcBef>
            <a:spcAft>
              <a:spcPts val="0"/>
            </a:spcAft>
            <a:buClrTx/>
            <a:buSzTx/>
            <a:buFontTx/>
            <a:buNone/>
            <a:tabLst/>
            <a:defRPr/>
          </a:pPr>
          <a:r>
            <a:rPr lang="he-IL" sz="900">
              <a:effectLst/>
              <a:latin typeface="David" panose="020E0502060401010101" pitchFamily="34" charset="-79"/>
              <a:ea typeface="+mn-ea"/>
              <a:cs typeface="David" panose="020E0502060401010101" pitchFamily="34" charset="-79"/>
            </a:rPr>
            <a:t>* באיור מוצגים האומדים של המשתנים המסבירים באמידה לינארית שבה המשתנה המוסבר מקבל את הערך 1, אם משק הבית לא גר ב-5</a:t>
          </a:r>
          <a:r>
            <a:rPr lang="he-IL" sz="900" baseline="0">
              <a:effectLst/>
              <a:latin typeface="David" panose="020E0502060401010101" pitchFamily="34" charset="-79"/>
              <a:ea typeface="+mn-ea"/>
              <a:cs typeface="David" panose="020E0502060401010101" pitchFamily="34" charset="-79"/>
            </a:rPr>
            <a:t> השנים שלפני המפקד בנ</a:t>
          </a:r>
          <a:r>
            <a:rPr lang="he-IL" sz="900">
              <a:effectLst/>
              <a:latin typeface="David" panose="020E0502060401010101" pitchFamily="34" charset="-79"/>
              <a:ea typeface="+mn-ea"/>
              <a:cs typeface="David" panose="020E0502060401010101" pitchFamily="34" charset="-79"/>
            </a:rPr>
            <a:t>גב המערבי או בגבול לבנון (באמידות נפרדות</a:t>
          </a:r>
          <a:r>
            <a:rPr lang="en-US" sz="900">
              <a:effectLst/>
              <a:latin typeface="David" panose="020E0502060401010101" pitchFamily="34" charset="-79"/>
              <a:ea typeface="+mn-ea"/>
              <a:cs typeface="David" panose="020E0502060401010101" pitchFamily="34" charset="-79"/>
            </a:rPr>
            <a:t> </a:t>
          </a:r>
          <a:r>
            <a:rPr lang="he-IL" sz="900">
              <a:effectLst/>
              <a:latin typeface="David" panose="020E0502060401010101" pitchFamily="34" charset="-79"/>
              <a:ea typeface="+mn-ea"/>
              <a:cs typeface="David" panose="020E0502060401010101" pitchFamily="34" charset="-79"/>
            </a:rPr>
            <a:t>לפי</a:t>
          </a:r>
          <a:r>
            <a:rPr lang="he-IL" sz="900" baseline="0">
              <a:effectLst/>
              <a:latin typeface="David" panose="020E0502060401010101" pitchFamily="34" charset="-79"/>
              <a:ea typeface="+mn-ea"/>
              <a:cs typeface="David" panose="020E0502060401010101" pitchFamily="34" charset="-79"/>
            </a:rPr>
            <a:t> אזור וצורת יישוב</a:t>
          </a:r>
          <a:r>
            <a:rPr lang="he-IL" sz="900">
              <a:effectLst/>
              <a:latin typeface="David" panose="020E0502060401010101" pitchFamily="34" charset="-79"/>
              <a:ea typeface="+mn-ea"/>
              <a:cs typeface="David" panose="020E0502060401010101" pitchFamily="34" charset="-79"/>
            </a:rPr>
            <a:t>) וכן גר שם במועד המפקד (ו-0 אחרת). באמידה נכללו רק משקי בית שהנדגם הראשון ברשימה של בני משק הבית היה בגיל 30 ומעלה במועד המפקד. אומד</a:t>
          </a:r>
          <a:r>
            <a:rPr lang="he-IL" sz="900" baseline="0">
              <a:effectLst/>
              <a:latin typeface="David" panose="020E0502060401010101" pitchFamily="34" charset="-79"/>
              <a:ea typeface="+mn-ea"/>
              <a:cs typeface="David" panose="020E0502060401010101" pitchFamily="34" charset="-79"/>
            </a:rPr>
            <a:t> חיובי (שלילי) מתואם חיובית (שלילית) עם הסיכוי להגר דווקא לאזור הנבחן לעומת כל אזור אחר בארץ.</a:t>
          </a:r>
          <a:endParaRPr lang="he-IL" sz="900">
            <a:effectLst/>
            <a:latin typeface="David" panose="020E0502060401010101" pitchFamily="34" charset="-79"/>
            <a:cs typeface="David" panose="020E0502060401010101" pitchFamily="34" charset="-79"/>
          </a:endParaRPr>
        </a:p>
        <a:p xmlns:a="http://schemas.openxmlformats.org/drawingml/2006/main">
          <a:pPr algn="r" rtl="1"/>
          <a:r>
            <a:rPr lang="he-IL" sz="900" b="1">
              <a:effectLst/>
              <a:latin typeface="David" panose="020E0502060401010101" pitchFamily="34" charset="-79"/>
              <a:ea typeface="+mn-ea"/>
              <a:cs typeface="David" panose="020E0502060401010101" pitchFamily="34" charset="-79"/>
            </a:rPr>
            <a:t>המקור:</a:t>
          </a:r>
          <a:r>
            <a:rPr lang="he-IL" sz="900">
              <a:effectLst/>
              <a:latin typeface="David" panose="020E0502060401010101" pitchFamily="34" charset="-79"/>
              <a:ea typeface="+mn-ea"/>
              <a:cs typeface="David" panose="020E0502060401010101" pitchFamily="34" charset="-79"/>
            </a:rPr>
            <a:t> עיבודי בנק ישראל למפקד האוכלוסין 2022. </a:t>
          </a:r>
          <a:endParaRPr lang="he-IL" sz="900">
            <a:effectLst/>
            <a:latin typeface="David" panose="020E0502060401010101" pitchFamily="34" charset="-79"/>
            <a:cs typeface="David" panose="020E0502060401010101" pitchFamily="34" charset="-79"/>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0.02671</cdr:x>
      <cdr:y>0.84837</cdr:y>
    </cdr:from>
    <cdr:to>
      <cdr:x>1</cdr:x>
      <cdr:y>1</cdr:y>
    </cdr:to>
    <cdr:sp macro="" textlink="">
      <cdr:nvSpPr>
        <cdr:cNvPr id="2" name="TextBox 1"/>
        <cdr:cNvSpPr txBox="1"/>
      </cdr:nvSpPr>
      <cdr:spPr>
        <a:xfrm xmlns:a="http://schemas.openxmlformats.org/drawingml/2006/main">
          <a:off x="131023" y="2919835"/>
          <a:ext cx="4774353" cy="52186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en-US" sz="900">
              <a:solidFill>
                <a:schemeClr val="tx1"/>
              </a:solidFill>
              <a:effectLst/>
              <a:latin typeface="David" panose="020E0502060401010101" pitchFamily="34" charset="-79"/>
              <a:ea typeface="+mn-ea"/>
              <a:cs typeface="David" panose="020E0502060401010101" pitchFamily="34" charset="-79"/>
            </a:rPr>
            <a:t>*</a:t>
          </a:r>
          <a:r>
            <a:rPr lang="he-IL" sz="900">
              <a:solidFill>
                <a:schemeClr val="tx1"/>
              </a:solidFill>
              <a:effectLst/>
              <a:latin typeface="David" panose="020E0502060401010101" pitchFamily="34" charset="-79"/>
              <a:ea typeface="+mn-ea"/>
              <a:cs typeface="David" panose="020E0502060401010101" pitchFamily="34" charset="-79"/>
            </a:rPr>
            <a:t>יש חפיפה מסוימת בין השכירים במגזר</a:t>
          </a:r>
          <a:r>
            <a:rPr lang="he-IL" sz="900" baseline="0">
              <a:solidFill>
                <a:schemeClr val="tx1"/>
              </a:solidFill>
              <a:effectLst/>
              <a:latin typeface="David" panose="020E0502060401010101" pitchFamily="34" charset="-79"/>
              <a:ea typeface="+mn-ea"/>
              <a:cs typeface="David" panose="020E0502060401010101" pitchFamily="34" charset="-79"/>
            </a:rPr>
            <a:t> ההייטק ובענפי תעשייה ושירותים עסקיים. מגזר ההייטק כולל את תתי הענפים הבאים: 21;26;303;62;631;720;721. </a:t>
          </a:r>
          <a:r>
            <a:rPr lang="he-IL" sz="900">
              <a:solidFill>
                <a:schemeClr val="tx1"/>
              </a:solidFill>
              <a:effectLst/>
              <a:latin typeface="David" panose="020E0502060401010101" pitchFamily="34" charset="-79"/>
              <a:ea typeface="+mn-ea"/>
              <a:cs typeface="David" panose="020E0502060401010101" pitchFamily="34" charset="-79"/>
            </a:rPr>
            <a:t>להגדרת היישובים בקבוצות השונות ראו</a:t>
          </a:r>
          <a:r>
            <a:rPr lang="he-IL" sz="900" baseline="0">
              <a:solidFill>
                <a:schemeClr val="tx1"/>
              </a:solidFill>
              <a:effectLst/>
              <a:latin typeface="David" panose="020E0502060401010101" pitchFamily="34" charset="-79"/>
              <a:ea typeface="+mn-ea"/>
              <a:cs typeface="David" panose="020E0502060401010101" pitchFamily="34" charset="-79"/>
            </a:rPr>
            <a:t> חלק 3.</a:t>
          </a:r>
        </a:p>
        <a:p xmlns:a="http://schemas.openxmlformats.org/drawingml/2006/main">
          <a:pPr rtl="1"/>
          <a:r>
            <a:rPr lang="he-IL" sz="900" b="1">
              <a:effectLst/>
              <a:latin typeface="David" panose="020E0502060401010101" pitchFamily="34" charset="-79"/>
              <a:ea typeface="+mn-ea"/>
              <a:cs typeface="David" panose="020E0502060401010101" pitchFamily="34" charset="-79"/>
            </a:rPr>
            <a:t>המקור: </a:t>
          </a:r>
          <a:r>
            <a:rPr lang="he-IL" sz="900">
              <a:effectLst/>
              <a:latin typeface="David" panose="020E0502060401010101" pitchFamily="34" charset="-79"/>
              <a:ea typeface="+mn-ea"/>
              <a:cs typeface="David" panose="020E0502060401010101" pitchFamily="34" charset="-79"/>
            </a:rPr>
            <a:t>הלשכה המרכזית לסטטיסטיקה ועיבודי בנק ישראל. </a:t>
          </a:r>
          <a:endParaRPr lang="he-IL" sz="900">
            <a:solidFill>
              <a:schemeClr val="tx1"/>
            </a:solidFill>
            <a:effectLst/>
            <a:latin typeface="David" panose="020E0502060401010101" pitchFamily="34" charset="-79"/>
            <a:cs typeface="David" panose="020E0502060401010101" pitchFamily="34" charset="-79"/>
          </a:endParaRPr>
        </a:p>
        <a:p xmlns:a="http://schemas.openxmlformats.org/drawingml/2006/main">
          <a:pPr rtl="1"/>
          <a:endParaRPr lang="he-IL" sz="1000">
            <a:latin typeface="David" panose="020E0502060401010101" pitchFamily="34" charset="-79"/>
            <a:cs typeface="David" panose="020E0502060401010101" pitchFamily="34" charset="-79"/>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676274</xdr:colOff>
      <xdr:row>8</xdr:row>
      <xdr:rowOff>209550</xdr:rowOff>
    </xdr:from>
    <xdr:to>
      <xdr:col>19</xdr:col>
      <xdr:colOff>247803</xdr:colOff>
      <xdr:row>24</xdr:row>
      <xdr:rowOff>26638</xdr:rowOff>
    </xdr:to>
    <xdr:grpSp>
      <xdr:nvGrpSpPr>
        <xdr:cNvPr id="12" name="קבוצה 11"/>
        <xdr:cNvGrpSpPr/>
      </xdr:nvGrpSpPr>
      <xdr:grpSpPr>
        <a:xfrm>
          <a:off x="10010774" y="2092138"/>
          <a:ext cx="5040000" cy="3078000"/>
          <a:chOff x="10010774" y="1890432"/>
          <a:chExt cx="5040000" cy="3084981"/>
        </a:xfrm>
      </xdr:grpSpPr>
      <xdr:graphicFrame macro="">
        <xdr:nvGraphicFramePr>
          <xdr:cNvPr id="2" name="תרשים 1">
            <a:extLst>
              <a:ext uri="{FF2B5EF4-FFF2-40B4-BE49-F238E27FC236}">
                <a16:creationId xmlns:a16="http://schemas.microsoft.com/office/drawing/2014/main" id="{00000000-0008-0000-0800-000002000000}"/>
              </a:ext>
            </a:extLst>
          </xdr:cNvPr>
          <xdr:cNvGraphicFramePr>
            <a:graphicFrameLocks/>
          </xdr:cNvGraphicFramePr>
        </xdr:nvGraphicFramePr>
        <xdr:xfrm>
          <a:off x="10010774" y="1890432"/>
          <a:ext cx="5040000" cy="3078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0085294" y="1899956"/>
            <a:ext cx="4818530" cy="41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he-IL" sz="1100" b="1">
                <a:solidFill>
                  <a:schemeClr val="dk1"/>
                </a:solidFill>
                <a:effectLst/>
                <a:latin typeface="David" panose="020E0502060401010101" pitchFamily="34" charset="-79"/>
                <a:ea typeface="+mn-ea"/>
                <a:cs typeface="David" panose="020E0502060401010101" pitchFamily="34" charset="-79"/>
              </a:rPr>
              <a:t>איור ז'-2א: התפלגות מקומות העבודה לפי מקום המגורים, סוג היישוב והאזור</a:t>
            </a:r>
            <a:r>
              <a:rPr lang="en-US" sz="1100" b="0">
                <a:solidFill>
                  <a:schemeClr val="dk1"/>
                </a:solidFill>
                <a:effectLst/>
                <a:latin typeface="David" panose="020E0502060401010101" pitchFamily="34" charset="-79"/>
                <a:ea typeface="+mn-ea"/>
                <a:cs typeface="David" panose="020E0502060401010101" pitchFamily="34" charset="-79"/>
              </a:rPr>
              <a:t>*</a:t>
            </a:r>
            <a:endParaRPr lang="he-IL" sz="1100" b="0">
              <a:solidFill>
                <a:schemeClr val="dk1"/>
              </a:solidFill>
              <a:effectLst/>
              <a:latin typeface="David" panose="020E0502060401010101" pitchFamily="34" charset="-79"/>
              <a:ea typeface="+mn-ea"/>
              <a:cs typeface="David" panose="020E0502060401010101" pitchFamily="34" charset="-79"/>
            </a:endParaRPr>
          </a:p>
          <a:p>
            <a:pPr marL="0" marR="0" lvl="0" indent="0" algn="ctr" defTabSz="914400" rtl="1" eaLnBrk="1" fontAlgn="auto" latinLnBrk="0" hangingPunct="1">
              <a:lnSpc>
                <a:spcPct val="100000"/>
              </a:lnSpc>
              <a:spcBef>
                <a:spcPts val="0"/>
              </a:spcBef>
              <a:spcAft>
                <a:spcPts val="0"/>
              </a:spcAft>
              <a:buClrTx/>
              <a:buSzTx/>
              <a:buFontTx/>
              <a:buNone/>
              <a:tabLst/>
              <a:defRPr/>
            </a:pPr>
            <a:r>
              <a:rPr lang="he-IL" sz="1100" b="0">
                <a:solidFill>
                  <a:schemeClr val="dk1"/>
                </a:solidFill>
                <a:effectLst/>
                <a:latin typeface="David" panose="020E0502060401010101" pitchFamily="34" charset="-79"/>
                <a:ea typeface="+mn-ea"/>
                <a:cs typeface="David" panose="020E0502060401010101" pitchFamily="34" charset="-79"/>
              </a:rPr>
              <a:t>כלל העובדים</a:t>
            </a:r>
          </a:p>
          <a:p>
            <a:pPr algn="ctr"/>
            <a:endParaRPr lang="he-IL" sz="1200">
              <a:latin typeface="David" panose="020E0502060401010101" pitchFamily="34" charset="-79"/>
              <a:cs typeface="David" panose="020E0502060401010101" pitchFamily="34" charset="-79"/>
            </a:endParaRPr>
          </a:p>
        </xdr:txBody>
      </xdr:sp>
      <xdr:sp macro="" textlink="">
        <xdr:nvSpPr>
          <xdr:cNvPr id="7" name="TextBox 6">
            <a:extLst>
              <a:ext uri="{FF2B5EF4-FFF2-40B4-BE49-F238E27FC236}">
                <a16:creationId xmlns:a16="http://schemas.microsoft.com/office/drawing/2014/main" id="{00000000-0008-0000-0900-000004000000}"/>
              </a:ext>
            </a:extLst>
          </xdr:cNvPr>
          <xdr:cNvSpPr txBox="1"/>
        </xdr:nvSpPr>
        <xdr:spPr>
          <a:xfrm>
            <a:off x="10167658" y="4370855"/>
            <a:ext cx="4855304" cy="60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David" panose="020E0502060401010101" pitchFamily="34" charset="-79"/>
                <a:ea typeface="+mn-ea"/>
                <a:cs typeface="David" panose="020E0502060401010101" pitchFamily="34" charset="-79"/>
              </a:rPr>
              <a:t>*</a:t>
            </a:r>
            <a:r>
              <a:rPr lang="he-IL" sz="900">
                <a:solidFill>
                  <a:schemeClr val="dk1"/>
                </a:solidFill>
                <a:effectLst/>
                <a:latin typeface="David" panose="020E0502060401010101" pitchFamily="34" charset="-79"/>
                <a:ea typeface="+mn-ea"/>
                <a:cs typeface="David" panose="020E0502060401010101" pitchFamily="34" charset="-79"/>
              </a:rPr>
              <a:t>האיור מתייחס לעובדים בגילים 25 עד 64. לצורך אפיון מקומות העבודה הוגדר "הנגב המערבי" בתור האזורים הטבעיים 614;621;622 ו"גבול לבנון" הוגדר בתור נפות 21 ו-24. מקומות המגורים תואמים את ההגדרה במקומות אחרים בפרק. </a:t>
            </a:r>
            <a:endParaRPr lang="he-IL" sz="900">
              <a:effectLst/>
              <a:latin typeface="David" panose="020E0502060401010101" pitchFamily="34" charset="-79"/>
              <a:cs typeface="David" panose="020E0502060401010101" pitchFamily="34" charset="-79"/>
            </a:endParaRPr>
          </a:p>
          <a:p>
            <a:pPr algn="r" rtl="1"/>
            <a:r>
              <a:rPr lang="he-IL" sz="900" b="1">
                <a:solidFill>
                  <a:schemeClr val="tx1"/>
                </a:solidFill>
                <a:effectLst/>
                <a:latin typeface="David" panose="020E0502060401010101" pitchFamily="34" charset="-79"/>
                <a:ea typeface="+mn-ea"/>
                <a:cs typeface="David" panose="020E0502060401010101" pitchFamily="34" charset="-79"/>
              </a:rPr>
              <a:t>המקור:</a:t>
            </a:r>
            <a:r>
              <a:rPr lang="he-IL" sz="900">
                <a:solidFill>
                  <a:schemeClr val="tx1"/>
                </a:solidFill>
                <a:effectLst/>
                <a:latin typeface="David" panose="020E0502060401010101" pitchFamily="34" charset="-79"/>
                <a:ea typeface="+mn-ea"/>
                <a:cs typeface="David" panose="020E0502060401010101" pitchFamily="34" charset="-79"/>
              </a:rPr>
              <a:t> הלשכה המרכזית לסטטיסטיקה ועיבודי בנק ישראל. </a:t>
            </a:r>
            <a:endParaRPr lang="he-IL" sz="900">
              <a:latin typeface="David" panose="020E0502060401010101" pitchFamily="34" charset="-79"/>
              <a:cs typeface="David" panose="020E0502060401010101" pitchFamily="34" charset="-79"/>
            </a:endParaRP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0.57735</cdr:x>
      <cdr:y>0.72844</cdr:y>
    </cdr:from>
    <cdr:to>
      <cdr:x>0.79989</cdr:x>
      <cdr:y>0.82353</cdr:y>
    </cdr:to>
    <cdr:sp macro="" textlink="">
      <cdr:nvSpPr>
        <cdr:cNvPr id="2" name="TextBox 1"/>
        <cdr:cNvSpPr txBox="1"/>
      </cdr:nvSpPr>
      <cdr:spPr>
        <a:xfrm xmlns:a="http://schemas.openxmlformats.org/drawingml/2006/main">
          <a:off x="2909824" y="2242138"/>
          <a:ext cx="1121602" cy="29268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he-IL" sz="1000">
              <a:latin typeface="David" panose="020E0502060401010101" pitchFamily="34" charset="-79"/>
              <a:cs typeface="David" panose="020E0502060401010101" pitchFamily="34" charset="-79"/>
            </a:rPr>
            <a:t>אחוזים</a:t>
          </a:r>
          <a:endParaRPr lang="he-IL" sz="1050">
            <a:latin typeface="David" panose="020E0502060401010101" pitchFamily="34" charset="-79"/>
            <a:cs typeface="David" panose="020E0502060401010101" pitchFamily="34" charset="-79"/>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12</xdr:col>
      <xdr:colOff>257735</xdr:colOff>
      <xdr:row>2</xdr:row>
      <xdr:rowOff>112059</xdr:rowOff>
    </xdr:from>
    <xdr:to>
      <xdr:col>19</xdr:col>
      <xdr:colOff>512823</xdr:colOff>
      <xdr:row>18</xdr:row>
      <xdr:rowOff>44008</xdr:rowOff>
    </xdr:to>
    <xdr:grpSp>
      <xdr:nvGrpSpPr>
        <xdr:cNvPr id="6" name="קבוצה 5"/>
        <xdr:cNvGrpSpPr/>
      </xdr:nvGrpSpPr>
      <xdr:grpSpPr>
        <a:xfrm>
          <a:off x="8662147" y="672353"/>
          <a:ext cx="5040000" cy="3753155"/>
          <a:chOff x="10056158" y="5633757"/>
          <a:chExt cx="5055330" cy="3753155"/>
        </a:xfrm>
      </xdr:grpSpPr>
      <xdr:grpSp>
        <xdr:nvGrpSpPr>
          <xdr:cNvPr id="7" name="קבוצה 6"/>
          <xdr:cNvGrpSpPr/>
        </xdr:nvGrpSpPr>
        <xdr:grpSpPr>
          <a:xfrm>
            <a:off x="10056158" y="5633757"/>
            <a:ext cx="5040000" cy="3600000"/>
            <a:chOff x="10056158" y="5633757"/>
            <a:chExt cx="5040000" cy="3600000"/>
          </a:xfrm>
        </xdr:grpSpPr>
        <xdr:graphicFrame macro="">
          <xdr:nvGraphicFramePr>
            <xdr:cNvPr id="9" name="תרשים 8">
              <a:extLst>
                <a:ext uri="{FF2B5EF4-FFF2-40B4-BE49-F238E27FC236}">
                  <a16:creationId xmlns:a16="http://schemas.microsoft.com/office/drawing/2014/main" id="{00000000-0008-0000-0900-000002000000}"/>
                </a:ext>
              </a:extLst>
            </xdr:cNvPr>
            <xdr:cNvGraphicFramePr>
              <a:graphicFrameLocks/>
            </xdr:cNvGraphicFramePr>
          </xdr:nvGraphicFramePr>
          <xdr:xfrm>
            <a:off x="10056158" y="5633757"/>
            <a:ext cx="5040000" cy="360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00000000-0008-0000-0800-000003000000}"/>
                </a:ext>
              </a:extLst>
            </xdr:cNvPr>
            <xdr:cNvSpPr txBox="1"/>
          </xdr:nvSpPr>
          <xdr:spPr>
            <a:xfrm>
              <a:off x="10130117" y="5658970"/>
              <a:ext cx="4930589" cy="739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eaLnBrk="1" fontAlgn="auto" latinLnBrk="0" hangingPunct="1"/>
              <a:r>
                <a:rPr lang="he-IL" sz="1100" b="1">
                  <a:solidFill>
                    <a:schemeClr val="dk1"/>
                  </a:solidFill>
                  <a:effectLst/>
                  <a:latin typeface="David" panose="020E0502060401010101" pitchFamily="34" charset="-79"/>
                  <a:ea typeface="+mn-ea"/>
                  <a:cs typeface="David" panose="020E0502060401010101" pitchFamily="34" charset="-79"/>
                </a:rPr>
                <a:t>איור ז'-2ב: התפלגות מקומות העבודה לפי מקום המגורים של בעלי שכר גבוה,</a:t>
              </a:r>
              <a:endParaRPr lang="he-IL" sz="1100">
                <a:effectLst/>
                <a:latin typeface="David" panose="020E0502060401010101" pitchFamily="34" charset="-79"/>
                <a:cs typeface="David" panose="020E0502060401010101" pitchFamily="34" charset="-79"/>
              </a:endParaRPr>
            </a:p>
            <a:p>
              <a:pPr algn="ctr" rtl="1" eaLnBrk="1" fontAlgn="auto" latinLnBrk="0" hangingPunct="1"/>
              <a:r>
                <a:rPr lang="he-IL" sz="1100" b="1">
                  <a:solidFill>
                    <a:schemeClr val="dk1"/>
                  </a:solidFill>
                  <a:effectLst/>
                  <a:latin typeface="David" panose="020E0502060401010101" pitchFamily="34" charset="-79"/>
                  <a:ea typeface="+mn-ea"/>
                  <a:cs typeface="David" panose="020E0502060401010101" pitchFamily="34" charset="-79"/>
                </a:rPr>
                <a:t>סוג היישוב והאזור</a:t>
              </a:r>
              <a:r>
                <a:rPr lang="en-US" sz="1100" b="0">
                  <a:solidFill>
                    <a:schemeClr val="dk1"/>
                  </a:solidFill>
                  <a:effectLst/>
                  <a:latin typeface="David" panose="020E0502060401010101" pitchFamily="34" charset="-79"/>
                  <a:ea typeface="+mn-ea"/>
                  <a:cs typeface="David" panose="020E0502060401010101" pitchFamily="34" charset="-79"/>
                </a:rPr>
                <a:t>*</a:t>
              </a:r>
              <a:endParaRPr lang="he-IL" sz="1100" b="0">
                <a:effectLst/>
                <a:latin typeface="David" panose="020E0502060401010101" pitchFamily="34" charset="-79"/>
                <a:cs typeface="David" panose="020E0502060401010101" pitchFamily="34" charset="-79"/>
              </a:endParaRPr>
            </a:p>
            <a:p>
              <a:pPr algn="ctr" rtl="1" eaLnBrk="1" fontAlgn="auto" latinLnBrk="0" hangingPunct="1"/>
              <a:r>
                <a:rPr lang="he-IL" sz="1100" b="0">
                  <a:solidFill>
                    <a:schemeClr val="dk1"/>
                  </a:solidFill>
                  <a:effectLst/>
                  <a:latin typeface="David" panose="020E0502060401010101" pitchFamily="34" charset="-79"/>
                  <a:ea typeface="+mn-ea"/>
                  <a:cs typeface="David" panose="020E0502060401010101" pitchFamily="34" charset="-79"/>
                </a:rPr>
                <a:t>עובדים</a:t>
              </a:r>
              <a:r>
                <a:rPr lang="he-IL" sz="1100" b="0" baseline="0">
                  <a:solidFill>
                    <a:schemeClr val="dk1"/>
                  </a:solidFill>
                  <a:effectLst/>
                  <a:latin typeface="David" panose="020E0502060401010101" pitchFamily="34" charset="-79"/>
                  <a:ea typeface="+mn-ea"/>
                  <a:cs typeface="David" panose="020E0502060401010101" pitchFamily="34" charset="-79"/>
                </a:rPr>
                <a:t> ששכרם גבוה מהאחוזון ה-75 (הארצי)</a:t>
              </a:r>
              <a:endParaRPr lang="he-IL" sz="1100">
                <a:effectLst/>
                <a:latin typeface="David" panose="020E0502060401010101" pitchFamily="34" charset="-79"/>
                <a:cs typeface="David" panose="020E0502060401010101" pitchFamily="34" charset="-79"/>
              </a:endParaRPr>
            </a:p>
            <a:p>
              <a:pPr algn="ctr"/>
              <a:endParaRPr lang="he-IL" sz="1200">
                <a:latin typeface="David" panose="020E0502060401010101" pitchFamily="34" charset="-79"/>
                <a:cs typeface="David" panose="020E0502060401010101" pitchFamily="34" charset="-79"/>
              </a:endParaRPr>
            </a:p>
          </xdr:txBody>
        </xdr:sp>
      </xdr:grpSp>
      <xdr:sp macro="" textlink="">
        <xdr:nvSpPr>
          <xdr:cNvPr id="8" name="TextBox 7">
            <a:extLst>
              <a:ext uri="{FF2B5EF4-FFF2-40B4-BE49-F238E27FC236}">
                <a16:creationId xmlns:a16="http://schemas.microsoft.com/office/drawing/2014/main" id="{00000000-0008-0000-0900-000004000000}"/>
              </a:ext>
            </a:extLst>
          </xdr:cNvPr>
          <xdr:cNvSpPr txBox="1"/>
        </xdr:nvSpPr>
        <xdr:spPr>
          <a:xfrm>
            <a:off x="10122834" y="8538321"/>
            <a:ext cx="4988654" cy="848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David" panose="020E0502060401010101" pitchFamily="34" charset="-79"/>
                <a:ea typeface="+mn-ea"/>
                <a:cs typeface="David" panose="020E0502060401010101" pitchFamily="34" charset="-79"/>
              </a:rPr>
              <a:t>*</a:t>
            </a:r>
            <a:r>
              <a:rPr lang="he-IL" sz="900">
                <a:solidFill>
                  <a:schemeClr val="dk1"/>
                </a:solidFill>
                <a:effectLst/>
                <a:latin typeface="David" panose="020E0502060401010101" pitchFamily="34" charset="-79"/>
                <a:ea typeface="+mn-ea"/>
                <a:cs typeface="David" panose="020E0502060401010101" pitchFamily="34" charset="-79"/>
              </a:rPr>
              <a:t>האיור מתייחס לעובדים בגילים 25 עד 64. התפלגות השכר חושבה לכל הארץ, לפי מגדר – ובהתאם נקבע האם שכרו של העובד גבוה מהאחוזון ה-75. לצורך אפיון מקומות העבודה הוגדר "הנגב המערבי" בתור האזורים הטבעיים 614;621;622 ו"גבול לבנון" הוגדר בתור נפות 21 ו-24. מקומות המגורים תואמים את ההגדרה במקומות אחרים בפרק. בשאר אזורי הארץ שכרם של 27% מהעובדים גבוה מהאחוזון ה-75.</a:t>
            </a:r>
            <a:endParaRPr lang="he-IL" sz="900">
              <a:effectLst/>
              <a:latin typeface="David" panose="020E0502060401010101" pitchFamily="34" charset="-79"/>
              <a:cs typeface="David" panose="020E0502060401010101" pitchFamily="34" charset="-79"/>
            </a:endParaRPr>
          </a:p>
          <a:p>
            <a:pPr algn="r" rtl="1"/>
            <a:r>
              <a:rPr lang="he-IL" sz="900" b="1">
                <a:solidFill>
                  <a:schemeClr val="tx1"/>
                </a:solidFill>
                <a:effectLst/>
                <a:latin typeface="David" panose="020E0502060401010101" pitchFamily="34" charset="-79"/>
                <a:ea typeface="+mn-ea"/>
                <a:cs typeface="David" panose="020E0502060401010101" pitchFamily="34" charset="-79"/>
              </a:rPr>
              <a:t>המקור:</a:t>
            </a:r>
            <a:r>
              <a:rPr lang="he-IL" sz="900">
                <a:solidFill>
                  <a:schemeClr val="tx1"/>
                </a:solidFill>
                <a:effectLst/>
                <a:latin typeface="David" panose="020E0502060401010101" pitchFamily="34" charset="-79"/>
                <a:ea typeface="+mn-ea"/>
                <a:cs typeface="David" panose="020E0502060401010101" pitchFamily="34" charset="-79"/>
              </a:rPr>
              <a:t> הלשכה המרכזית לסטטיסטיקה ועיבודי בנק ישראל. </a:t>
            </a:r>
            <a:endParaRPr lang="he-IL" sz="900">
              <a:latin typeface="David" panose="020E0502060401010101" pitchFamily="34" charset="-79"/>
              <a:cs typeface="David" panose="020E0502060401010101" pitchFamily="34" charset="-79"/>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0.60549</cdr:x>
      <cdr:y>0.77669</cdr:y>
    </cdr:from>
    <cdr:to>
      <cdr:x>0.82819</cdr:x>
      <cdr:y>0.87241</cdr:y>
    </cdr:to>
    <cdr:sp macro="" textlink="">
      <cdr:nvSpPr>
        <cdr:cNvPr id="2" name="TextBox 1"/>
        <cdr:cNvSpPr txBox="1"/>
      </cdr:nvSpPr>
      <cdr:spPr>
        <a:xfrm xmlns:a="http://schemas.openxmlformats.org/drawingml/2006/main">
          <a:off x="3051646" y="2796070"/>
          <a:ext cx="1122408" cy="34459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e-IL" sz="1000">
              <a:latin typeface="David" panose="020E0502060401010101" pitchFamily="34" charset="-79"/>
              <a:cs typeface="David" panose="020E0502060401010101" pitchFamily="34" charset="-79"/>
            </a:rPr>
            <a:t>אחוזים</a:t>
          </a:r>
          <a:endParaRPr lang="he-IL" sz="1050">
            <a:latin typeface="David" panose="020E0502060401010101" pitchFamily="34" charset="-79"/>
            <a:cs typeface="David" panose="020E0502060401010101" pitchFamily="34" charset="-79"/>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462803</xdr:colOff>
      <xdr:row>25</xdr:row>
      <xdr:rowOff>152960</xdr:rowOff>
    </xdr:from>
    <xdr:to>
      <xdr:col>4</xdr:col>
      <xdr:colOff>182656</xdr:colOff>
      <xdr:row>26</xdr:row>
      <xdr:rowOff>119343</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1232545069" y="9106460"/>
          <a:ext cx="958103" cy="15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1000">
              <a:latin typeface="David" panose="020E0502060401010101" pitchFamily="34" charset="-79"/>
              <a:cs typeface="David" panose="020E0502060401010101" pitchFamily="34" charset="-79"/>
            </a:rPr>
            <a:t>אחוזים</a:t>
          </a:r>
        </a:p>
      </xdr:txBody>
    </xdr:sp>
    <xdr:clientData/>
  </xdr:twoCellAnchor>
  <xdr:twoCellAnchor>
    <xdr:from>
      <xdr:col>1</xdr:col>
      <xdr:colOff>513164</xdr:colOff>
      <xdr:row>8</xdr:row>
      <xdr:rowOff>0</xdr:rowOff>
    </xdr:from>
    <xdr:to>
      <xdr:col>10</xdr:col>
      <xdr:colOff>520064</xdr:colOff>
      <xdr:row>31</xdr:row>
      <xdr:rowOff>57150</xdr:rowOff>
    </xdr:to>
    <xdr:grpSp>
      <xdr:nvGrpSpPr>
        <xdr:cNvPr id="7" name="קבוצה 6"/>
        <xdr:cNvGrpSpPr/>
      </xdr:nvGrpSpPr>
      <xdr:grpSpPr>
        <a:xfrm>
          <a:off x="11228378611" y="1524000"/>
          <a:ext cx="5760000" cy="4438650"/>
          <a:chOff x="11228378611" y="5715000"/>
          <a:chExt cx="5930264" cy="4438650"/>
        </a:xfrm>
      </xdr:grpSpPr>
      <xdr:sp macro="" textlink="">
        <xdr:nvSpPr>
          <xdr:cNvPr id="20" name="TextBox 19">
            <a:extLst>
              <a:ext uri="{FF2B5EF4-FFF2-40B4-BE49-F238E27FC236}">
                <a16:creationId xmlns:a16="http://schemas.microsoft.com/office/drawing/2014/main" id="{00000000-0008-0000-0A00-000014000000}"/>
              </a:ext>
            </a:extLst>
          </xdr:cNvPr>
          <xdr:cNvSpPr txBox="1"/>
        </xdr:nvSpPr>
        <xdr:spPr>
          <a:xfrm>
            <a:off x="11228501427" y="6270251"/>
            <a:ext cx="2587999"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latin typeface="David" panose="020E0502060401010101" pitchFamily="34" charset="-79"/>
                <a:cs typeface="David" panose="020E0502060401010101" pitchFamily="34" charset="-79"/>
              </a:rPr>
              <a:t>במועצות האזוריות</a:t>
            </a:r>
          </a:p>
        </xdr:txBody>
      </xdr:sp>
      <xdr:sp macro="" textlink="">
        <xdr:nvSpPr>
          <xdr:cNvPr id="21" name="TextBox 20">
            <a:extLst>
              <a:ext uri="{FF2B5EF4-FFF2-40B4-BE49-F238E27FC236}">
                <a16:creationId xmlns:a16="http://schemas.microsoft.com/office/drawing/2014/main" id="{00000000-0008-0000-0A00-000015000000}"/>
              </a:ext>
            </a:extLst>
          </xdr:cNvPr>
          <xdr:cNvSpPr txBox="1"/>
        </xdr:nvSpPr>
        <xdr:spPr>
          <a:xfrm>
            <a:off x="11231451375" y="6274734"/>
            <a:ext cx="2582395"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latin typeface="David" panose="020E0502060401010101" pitchFamily="34" charset="-79"/>
                <a:cs typeface="David" panose="020E0502060401010101" pitchFamily="34" charset="-79"/>
              </a:rPr>
              <a:t>בעיריות ובמועצות מקומיות</a:t>
            </a:r>
          </a:p>
        </xdr:txBody>
      </xdr:sp>
      <xdr:grpSp>
        <xdr:nvGrpSpPr>
          <xdr:cNvPr id="6" name="קבוצה 5"/>
          <xdr:cNvGrpSpPr/>
        </xdr:nvGrpSpPr>
        <xdr:grpSpPr>
          <a:xfrm>
            <a:off x="11228378611" y="5715000"/>
            <a:ext cx="5930264" cy="4438650"/>
            <a:chOff x="11228378611" y="5715000"/>
            <a:chExt cx="5930264" cy="4438650"/>
          </a:xfrm>
        </xdr:grpSpPr>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228513835" y="9515474"/>
              <a:ext cx="5668254"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he-IL" sz="900" b="1">
                  <a:latin typeface="David" panose="020E0502060401010101" pitchFamily="34" charset="-79"/>
                  <a:cs typeface="David" panose="020E0502060401010101" pitchFamily="34" charset="-79"/>
                </a:rPr>
                <a:t>*</a:t>
              </a:r>
              <a:r>
                <a:rPr lang="en-US" sz="900" b="1">
                  <a:latin typeface="David" panose="020E0502060401010101" pitchFamily="34" charset="-79"/>
                  <a:cs typeface="David" panose="020E0502060401010101" pitchFamily="34" charset="-79"/>
                </a:rPr>
                <a:t> </a:t>
              </a:r>
              <a:r>
                <a:rPr lang="he-IL" sz="900">
                  <a:solidFill>
                    <a:schemeClr val="dk1"/>
                  </a:solidFill>
                  <a:effectLst/>
                  <a:latin typeface="David" panose="020E0502060401010101" pitchFamily="34" charset="-79"/>
                  <a:ea typeface="+mn-ea"/>
                  <a:cs typeface="David" panose="020E0502060401010101" pitchFamily="34" charset="-79"/>
                </a:rPr>
                <a:t>הקטגוריה "שאר הארץ" כוללת את כל הרשויות המקומיות בארץ (עיריות, מועצות מקומיות ומועצות אזוריות), מלבד אלה המשתייכות לנגב המערבי ולגבול הצפון. האיור מתייחס לכל האוכלוסייה, כולל ערבים. </a:t>
              </a:r>
              <a:endParaRPr lang="en-US" sz="900">
                <a:solidFill>
                  <a:schemeClr val="dk1"/>
                </a:solidFill>
                <a:effectLst/>
                <a:latin typeface="David" panose="020E0502060401010101" pitchFamily="34" charset="-79"/>
                <a:ea typeface="+mn-ea"/>
                <a:cs typeface="David" panose="020E0502060401010101" pitchFamily="34" charset="-79"/>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lang="he-IL" sz="900">
                <a:effectLst/>
                <a:latin typeface="David" panose="020E0502060401010101" pitchFamily="34" charset="-79"/>
                <a:cs typeface="David" panose="020E0502060401010101" pitchFamily="34" charset="-79"/>
              </a:endParaRPr>
            </a:p>
            <a:p>
              <a:pPr algn="r" rtl="1"/>
              <a:r>
                <a:rPr lang="he-IL" sz="900" b="1">
                  <a:latin typeface="David" panose="020E0502060401010101" pitchFamily="34" charset="-79"/>
                  <a:cs typeface="David" panose="020E0502060401010101" pitchFamily="34" charset="-79"/>
                </a:rPr>
                <a:t>המקור</a:t>
              </a:r>
              <a:r>
                <a:rPr lang="he-IL" sz="900">
                  <a:latin typeface="David" panose="020E0502060401010101" pitchFamily="34" charset="-79"/>
                  <a:cs typeface="David" panose="020E0502060401010101" pitchFamily="34" charset="-79"/>
                </a:rPr>
                <a:t>: הלשכה</a:t>
              </a:r>
              <a:r>
                <a:rPr lang="he-IL" sz="900" baseline="0">
                  <a:latin typeface="David" panose="020E0502060401010101" pitchFamily="34" charset="-79"/>
                  <a:cs typeface="David" panose="020E0502060401010101" pitchFamily="34" charset="-79"/>
                </a:rPr>
                <a:t> המרכזית לסטטיסטיקה, קובצי רשויות מקומיות לשנים שונות. </a:t>
              </a:r>
              <a:endParaRPr lang="he-IL" sz="900">
                <a:latin typeface="David" panose="020E0502060401010101" pitchFamily="34" charset="-79"/>
                <a:cs typeface="David" panose="020E0502060401010101" pitchFamily="34" charset="-79"/>
              </a:endParaRPr>
            </a:p>
          </xdr:txBody>
        </xdr:sp>
        <xdr:graphicFrame macro="">
          <xdr:nvGraphicFramePr>
            <xdr:cNvPr id="11" name="תרשים 10">
              <a:extLst>
                <a:ext uri="{FF2B5EF4-FFF2-40B4-BE49-F238E27FC236}">
                  <a16:creationId xmlns:a16="http://schemas.microsoft.com/office/drawing/2014/main" id="{00000000-0008-0000-0A00-00000B000000}"/>
                </a:ext>
              </a:extLst>
            </xdr:cNvPr>
            <xdr:cNvGraphicFramePr>
              <a:graphicFrameLocks/>
            </xdr:cNvGraphicFramePr>
          </xdr:nvGraphicFramePr>
          <xdr:xfrm>
            <a:off x="11228378611" y="6450106"/>
            <a:ext cx="2592753" cy="3212054"/>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2" name="מחבר ישר 11">
              <a:extLst>
                <a:ext uri="{FF2B5EF4-FFF2-40B4-BE49-F238E27FC236}">
                  <a16:creationId xmlns:a16="http://schemas.microsoft.com/office/drawing/2014/main" id="{00000000-0008-0000-0A00-00000C000000}"/>
                </a:ext>
              </a:extLst>
            </xdr:cNvPr>
            <xdr:cNvCxnSpPr/>
          </xdr:nvCxnSpPr>
          <xdr:spPr>
            <a:xfrm>
              <a:off x="11229622575" y="7753350"/>
              <a:ext cx="1171575" cy="1"/>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TextBox 17">
              <a:extLst>
                <a:ext uri="{FF2B5EF4-FFF2-40B4-BE49-F238E27FC236}">
                  <a16:creationId xmlns:a16="http://schemas.microsoft.com/office/drawing/2014/main" id="{00000000-0008-0000-0A00-000012000000}"/>
                </a:ext>
              </a:extLst>
            </xdr:cNvPr>
            <xdr:cNvSpPr txBox="1"/>
          </xdr:nvSpPr>
          <xdr:spPr>
            <a:xfrm>
              <a:off x="11230559947" y="7741920"/>
              <a:ext cx="357805" cy="922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1" anchor="t"/>
            <a:lstStyle/>
            <a:p>
              <a:pPr algn="r" rtl="1"/>
              <a:r>
                <a:rPr lang="he-IL" sz="1000" b="1">
                  <a:latin typeface="David" panose="020E0502060401010101" pitchFamily="34" charset="-79"/>
                  <a:cs typeface="David" panose="020E0502060401010101" pitchFamily="34" charset="-79"/>
                </a:rPr>
                <a:t>הנגב המערבי</a:t>
              </a:r>
            </a:p>
          </xdr:txBody>
        </xdr:sp>
        <xdr:sp macro="" textlink="">
          <xdr:nvSpPr>
            <xdr:cNvPr id="19" name="TextBox 18">
              <a:extLst>
                <a:ext uri="{FF2B5EF4-FFF2-40B4-BE49-F238E27FC236}">
                  <a16:creationId xmlns:a16="http://schemas.microsoft.com/office/drawing/2014/main" id="{00000000-0008-0000-0A00-000013000000}"/>
                </a:ext>
              </a:extLst>
            </xdr:cNvPr>
            <xdr:cNvSpPr txBox="1"/>
          </xdr:nvSpPr>
          <xdr:spPr>
            <a:xfrm>
              <a:off x="11228461646" y="5815853"/>
              <a:ext cx="5369858" cy="52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dk1"/>
                  </a:solidFill>
                  <a:effectLst/>
                  <a:latin typeface="David" panose="020E0502060401010101" pitchFamily="34" charset="-79"/>
                  <a:ea typeface="+mn-ea"/>
                  <a:cs typeface="David" panose="020E0502060401010101" pitchFamily="34" charset="-79"/>
                </a:rPr>
                <a:t>איור ז'-3א: שיעור הגידול השנתי הממוצע של האוכלוסייה</a:t>
              </a:r>
              <a:r>
                <a:rPr lang="en-US" sz="1100" b="0">
                  <a:solidFill>
                    <a:schemeClr val="dk1"/>
                  </a:solidFill>
                  <a:effectLst/>
                  <a:latin typeface="David" panose="020E0502060401010101" pitchFamily="34" charset="-79"/>
                  <a:ea typeface="+mn-ea"/>
                  <a:cs typeface="David" panose="020E0502060401010101" pitchFamily="34" charset="-79"/>
                </a:rPr>
                <a:t>*</a:t>
              </a:r>
              <a:r>
                <a:rPr lang="he-IL" sz="1100" b="1">
                  <a:solidFill>
                    <a:schemeClr val="dk1"/>
                  </a:solidFill>
                  <a:effectLst/>
                  <a:latin typeface="David" panose="020E0502060401010101" pitchFamily="34" charset="-79"/>
                  <a:ea typeface="+mn-ea"/>
                  <a:cs typeface="David" panose="020E0502060401010101" pitchFamily="34" charset="-79"/>
                </a:rPr>
                <a:t> </a:t>
              </a:r>
              <a:endParaRPr lang="en-US" sz="1100">
                <a:solidFill>
                  <a:schemeClr val="dk1"/>
                </a:solidFill>
                <a:effectLst/>
                <a:latin typeface="David" panose="020E0502060401010101" pitchFamily="34" charset="-79"/>
                <a:ea typeface="+mn-ea"/>
                <a:cs typeface="David" panose="020E0502060401010101" pitchFamily="34" charset="-79"/>
              </a:endParaRPr>
            </a:p>
            <a:p>
              <a:pPr algn="ctr" rtl="1"/>
              <a:r>
                <a:rPr lang="he-IL" sz="1100">
                  <a:solidFill>
                    <a:schemeClr val="dk1"/>
                  </a:solidFill>
                  <a:effectLst/>
                  <a:latin typeface="David" panose="020E0502060401010101" pitchFamily="34" charset="-79"/>
                  <a:ea typeface="+mn-ea"/>
                  <a:cs typeface="David" panose="020E0502060401010101" pitchFamily="34" charset="-79"/>
                </a:rPr>
                <a:t>לפי אזור, מעמד מוניציפלי והתקופה (אחוזים)</a:t>
              </a:r>
              <a:endParaRPr lang="en-US" sz="1100">
                <a:solidFill>
                  <a:schemeClr val="dk1"/>
                </a:solidFill>
                <a:effectLst/>
                <a:latin typeface="David" panose="020E0502060401010101" pitchFamily="34" charset="-79"/>
                <a:ea typeface="+mn-ea"/>
                <a:cs typeface="David" panose="020E0502060401010101" pitchFamily="34" charset="-79"/>
              </a:endParaRPr>
            </a:p>
            <a:p>
              <a:pPr algn="ctr" rtl="1"/>
              <a:endParaRPr lang="he-IL" sz="1200">
                <a:latin typeface="David" panose="020E0502060401010101" pitchFamily="34" charset="-79"/>
                <a:cs typeface="David" panose="020E0502060401010101" pitchFamily="34" charset="-79"/>
              </a:endParaRPr>
            </a:p>
          </xdr:txBody>
        </xdr:sp>
        <xdr:grpSp>
          <xdr:nvGrpSpPr>
            <xdr:cNvPr id="5" name="קבוצה 4">
              <a:extLst>
                <a:ext uri="{FF2B5EF4-FFF2-40B4-BE49-F238E27FC236}">
                  <a16:creationId xmlns:a16="http://schemas.microsoft.com/office/drawing/2014/main" id="{00000000-0008-0000-0A00-000005000000}"/>
                </a:ext>
              </a:extLst>
            </xdr:cNvPr>
            <xdr:cNvGrpSpPr/>
          </xdr:nvGrpSpPr>
          <xdr:grpSpPr>
            <a:xfrm>
              <a:off x="11231487662" y="6494290"/>
              <a:ext cx="2602138" cy="3011660"/>
              <a:chOff x="11194767442" y="6513340"/>
              <a:chExt cx="2519999" cy="3078000"/>
            </a:xfrm>
          </xdr:grpSpPr>
          <xdr:grpSp>
            <xdr:nvGrpSpPr>
              <xdr:cNvPr id="13" name="קבוצה 12">
                <a:extLst>
                  <a:ext uri="{FF2B5EF4-FFF2-40B4-BE49-F238E27FC236}">
                    <a16:creationId xmlns:a16="http://schemas.microsoft.com/office/drawing/2014/main" id="{00000000-0008-0000-0A00-00000D000000}"/>
                  </a:ext>
                </a:extLst>
              </xdr:cNvPr>
              <xdr:cNvGrpSpPr/>
            </xdr:nvGrpSpPr>
            <xdr:grpSpPr>
              <a:xfrm>
                <a:off x="11194767442" y="6513340"/>
                <a:ext cx="2519999" cy="3078000"/>
                <a:chOff x="9902751619" y="8404412"/>
                <a:chExt cx="2519999" cy="3078000"/>
              </a:xfrm>
            </xdr:grpSpPr>
            <xdr:graphicFrame macro="">
              <xdr:nvGraphicFramePr>
                <xdr:cNvPr id="14" name="תרשים 13">
                  <a:extLst>
                    <a:ext uri="{FF2B5EF4-FFF2-40B4-BE49-F238E27FC236}">
                      <a16:creationId xmlns:a16="http://schemas.microsoft.com/office/drawing/2014/main" id="{00000000-0008-0000-0A00-00000E000000}"/>
                    </a:ext>
                  </a:extLst>
                </xdr:cNvPr>
                <xdr:cNvGraphicFramePr>
                  <a:graphicFrameLocks/>
                </xdr:cNvGraphicFramePr>
              </xdr:nvGraphicFramePr>
              <xdr:xfrm>
                <a:off x="9902751619" y="8404412"/>
                <a:ext cx="2519999" cy="30780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5" name="מחבר ישר 14">
                  <a:extLst>
                    <a:ext uri="{FF2B5EF4-FFF2-40B4-BE49-F238E27FC236}">
                      <a16:creationId xmlns:a16="http://schemas.microsoft.com/office/drawing/2014/main" id="{00000000-0008-0000-0A00-00000F000000}"/>
                    </a:ext>
                  </a:extLst>
                </xdr:cNvPr>
                <xdr:cNvCxnSpPr/>
              </xdr:nvCxnSpPr>
              <xdr:spPr>
                <a:xfrm flipV="1">
                  <a:off x="9903887968" y="9553642"/>
                  <a:ext cx="1219525" cy="1277"/>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00000000-0008-0000-0A00-000010000000}"/>
                    </a:ext>
                  </a:extLst>
                </xdr:cNvPr>
                <xdr:cNvSpPr txBox="1"/>
              </xdr:nvSpPr>
              <xdr:spPr>
                <a:xfrm>
                  <a:off x="9904913029" y="8547365"/>
                  <a:ext cx="280148" cy="820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1" anchor="ctr"/>
                <a:lstStyle/>
                <a:p>
                  <a:pPr algn="ctr" rtl="1"/>
                  <a:r>
                    <a:rPr lang="he-IL" sz="1000" b="1">
                      <a:latin typeface="David" panose="020E0502060401010101" pitchFamily="34" charset="-79"/>
                      <a:cs typeface="David" panose="020E0502060401010101" pitchFamily="34" charset="-79"/>
                    </a:rPr>
                    <a:t>גבול לבנון</a:t>
                  </a:r>
                </a:p>
              </xdr:txBody>
            </xdr:sp>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9904890618" y="9412941"/>
                  <a:ext cx="212911" cy="1073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1" anchor="t"/>
                <a:lstStyle/>
                <a:p>
                  <a:pPr algn="ctr" rtl="1"/>
                  <a:r>
                    <a:rPr lang="he-IL" sz="1000" b="1">
                      <a:latin typeface="David" panose="020E0502060401010101" pitchFamily="34" charset="-79"/>
                      <a:cs typeface="David" panose="020E0502060401010101" pitchFamily="34" charset="-79"/>
                    </a:rPr>
                    <a:t>הנגב המערבי</a:t>
                  </a:r>
                </a:p>
              </xdr:txBody>
            </xdr:sp>
          </xdr:grpSp>
          <xdr:cxnSp macro="">
            <xdr:nvCxnSpPr>
              <xdr:cNvPr id="23" name="מחבר ישר 22">
                <a:extLst>
                  <a:ext uri="{FF2B5EF4-FFF2-40B4-BE49-F238E27FC236}">
                    <a16:creationId xmlns:a16="http://schemas.microsoft.com/office/drawing/2014/main" id="{00000000-0008-0000-0A00-000017000000}"/>
                  </a:ext>
                </a:extLst>
              </xdr:cNvPr>
              <xdr:cNvCxnSpPr/>
            </xdr:nvCxnSpPr>
            <xdr:spPr>
              <a:xfrm>
                <a:off x="11195885342" y="8734676"/>
                <a:ext cx="1272959"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מלבן 3"/>
            <xdr:cNvSpPr/>
          </xdr:nvSpPr>
          <xdr:spPr>
            <a:xfrm>
              <a:off x="11228441475" y="5715000"/>
              <a:ext cx="5867400" cy="4438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a:p>
          </xdr:txBody>
        </xdr:sp>
        <xdr:cxnSp macro="">
          <xdr:nvCxnSpPr>
            <xdr:cNvPr id="25" name="מחבר ישר 24">
              <a:extLst>
                <a:ext uri="{FF2B5EF4-FFF2-40B4-BE49-F238E27FC236}">
                  <a16:creationId xmlns:a16="http://schemas.microsoft.com/office/drawing/2014/main" id="{00000000-0008-0000-0A00-00000C000000}"/>
                </a:ext>
              </a:extLst>
            </xdr:cNvPr>
            <xdr:cNvCxnSpPr/>
          </xdr:nvCxnSpPr>
          <xdr:spPr>
            <a:xfrm>
              <a:off x="11229613050" y="8705850"/>
              <a:ext cx="1199030" cy="9526"/>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8.xml><?xml version="1.0" encoding="utf-8"?>
<c:userShapes xmlns:c="http://schemas.openxmlformats.org/drawingml/2006/chart">
  <cdr:relSizeAnchor xmlns:cdr="http://schemas.openxmlformats.org/drawingml/2006/chartDrawing">
    <cdr:from>
      <cdr:x>0.84394</cdr:x>
      <cdr:y>0.08738</cdr:y>
    </cdr:from>
    <cdr:to>
      <cdr:x>0.93568</cdr:x>
      <cdr:y>0.36131</cdr:y>
    </cdr:to>
    <cdr:sp macro="" textlink="">
      <cdr:nvSpPr>
        <cdr:cNvPr id="3" name="TextBox 2"/>
        <cdr:cNvSpPr txBox="1"/>
      </cdr:nvSpPr>
      <cdr:spPr>
        <a:xfrm xmlns:a="http://schemas.openxmlformats.org/drawingml/2006/main">
          <a:off x="2391533" y="268941"/>
          <a:ext cx="259964" cy="843171"/>
        </a:xfrm>
        <a:prstGeom xmlns:a="http://schemas.openxmlformats.org/drawingml/2006/main" prst="rect">
          <a:avLst/>
        </a:prstGeom>
      </cdr:spPr>
      <cdr:txBody>
        <a:bodyPr xmlns:a="http://schemas.openxmlformats.org/drawingml/2006/main" vertOverflow="clip" vert="vert270" wrap="square" rtlCol="1"/>
        <a:lstStyle xmlns:a="http://schemas.openxmlformats.org/drawingml/2006/main"/>
        <a:p xmlns:a="http://schemas.openxmlformats.org/drawingml/2006/main">
          <a:pPr algn="ctr"/>
          <a:r>
            <a:rPr lang="he-IL" sz="1000" b="1">
              <a:latin typeface="David" panose="020E0502060401010101" pitchFamily="34" charset="-79"/>
              <a:cs typeface="David" panose="020E0502060401010101" pitchFamily="34" charset="-79"/>
            </a:rPr>
            <a:t>גבול לבנון</a:t>
          </a:r>
        </a:p>
      </cdr:txBody>
    </cdr:sp>
  </cdr:relSizeAnchor>
  <cdr:relSizeAnchor xmlns:cdr="http://schemas.openxmlformats.org/drawingml/2006/chartDrawing">
    <cdr:from>
      <cdr:x>0.45291</cdr:x>
      <cdr:y>0.82837</cdr:y>
    </cdr:from>
    <cdr:to>
      <cdr:x>0.78904</cdr:x>
      <cdr:y>0.87934</cdr:y>
    </cdr:to>
    <cdr:sp macro="" textlink="">
      <cdr:nvSpPr>
        <cdr:cNvPr id="4" name="TextBox 2"/>
        <cdr:cNvSpPr txBox="1"/>
      </cdr:nvSpPr>
      <cdr:spPr>
        <a:xfrm xmlns:a="http://schemas.openxmlformats.org/drawingml/2006/main">
          <a:off x="1283447" y="2549711"/>
          <a:ext cx="952500" cy="1568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1000">
              <a:latin typeface="David" panose="020E0502060401010101" pitchFamily="34" charset="-79"/>
              <a:cs typeface="David" panose="020E0502060401010101" pitchFamily="34" charset="-79"/>
            </a:rPr>
            <a:t>אחוזים</a:t>
          </a: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412155</xdr:colOff>
      <xdr:row>9</xdr:row>
      <xdr:rowOff>12700</xdr:rowOff>
    </xdr:from>
    <xdr:to>
      <xdr:col>14</xdr:col>
      <xdr:colOff>613455</xdr:colOff>
      <xdr:row>25</xdr:row>
      <xdr:rowOff>66675</xdr:rowOff>
    </xdr:to>
    <xdr:grpSp>
      <xdr:nvGrpSpPr>
        <xdr:cNvPr id="4" name="קבוצה 3"/>
        <xdr:cNvGrpSpPr/>
      </xdr:nvGrpSpPr>
      <xdr:grpSpPr>
        <a:xfrm>
          <a:off x="11226027795" y="2565400"/>
          <a:ext cx="5040000" cy="3101975"/>
          <a:chOff x="11226027795" y="2565400"/>
          <a:chExt cx="5040000" cy="3101975"/>
        </a:xfrm>
      </xdr:grpSpPr>
      <xdr:graphicFrame macro="">
        <xdr:nvGraphicFramePr>
          <xdr:cNvPr id="2" name="תרשים 1">
            <a:extLst>
              <a:ext uri="{FF2B5EF4-FFF2-40B4-BE49-F238E27FC236}">
                <a16:creationId xmlns:a16="http://schemas.microsoft.com/office/drawing/2014/main" id="{00000000-0008-0000-0B00-000002000000}"/>
              </a:ext>
            </a:extLst>
          </xdr:cNvPr>
          <xdr:cNvGraphicFramePr>
            <a:graphicFrameLocks/>
          </xdr:cNvGraphicFramePr>
        </xdr:nvGraphicFramePr>
        <xdr:xfrm>
          <a:off x="11226027795" y="2565400"/>
          <a:ext cx="5040000" cy="3078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1226068164" y="5038725"/>
            <a:ext cx="4983162"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he-IL" sz="900" b="0">
                <a:solidFill>
                  <a:schemeClr val="dk1"/>
                </a:solidFill>
                <a:effectLst/>
                <a:latin typeface="David" panose="020E0502060401010101" pitchFamily="34" charset="-79"/>
                <a:ea typeface="+mn-ea"/>
                <a:cs typeface="David" panose="020E0502060401010101" pitchFamily="34" charset="-79"/>
              </a:rPr>
              <a:t>*</a:t>
            </a:r>
            <a:r>
              <a:rPr lang="en-US" sz="900" b="0">
                <a:solidFill>
                  <a:schemeClr val="dk1"/>
                </a:solidFill>
                <a:effectLst/>
                <a:latin typeface="David" panose="020E0502060401010101" pitchFamily="34" charset="-79"/>
                <a:ea typeface="+mn-ea"/>
                <a:cs typeface="David" panose="020E0502060401010101" pitchFamily="34" charset="-79"/>
              </a:rPr>
              <a:t> </a:t>
            </a:r>
            <a:r>
              <a:rPr lang="he-IL" sz="900" b="0">
                <a:solidFill>
                  <a:schemeClr val="dk1"/>
                </a:solidFill>
                <a:effectLst/>
                <a:latin typeface="David" panose="020E0502060401010101" pitchFamily="34" charset="-79"/>
                <a:ea typeface="+mn-ea"/>
                <a:cs typeface="David" panose="020E0502060401010101" pitchFamily="34" charset="-79"/>
              </a:rPr>
              <a:t>מאזן ההגירה ברשות המקומית: הפרש בין מספר הנכנסים ליישוב לבין מספר היוצאים ממנו בשנה קלנדרית. </a:t>
            </a:r>
            <a:r>
              <a:rPr lang="he-IL" sz="900" b="0" baseline="0">
                <a:solidFill>
                  <a:schemeClr val="dk1"/>
                </a:solidFill>
                <a:effectLst/>
                <a:latin typeface="David" panose="020E0502060401010101" pitchFamily="34" charset="-79"/>
                <a:ea typeface="+mn-ea"/>
                <a:cs typeface="David" panose="020E0502060401010101" pitchFamily="34" charset="-79"/>
              </a:rPr>
              <a:t>הריבוי הטבעי: הלידות בניכוי הפטירות. </a:t>
            </a:r>
            <a:r>
              <a:rPr lang="he-IL" sz="900">
                <a:solidFill>
                  <a:schemeClr val="dk1"/>
                </a:solidFill>
                <a:effectLst/>
                <a:latin typeface="David" panose="020E0502060401010101" pitchFamily="34" charset="-79"/>
                <a:ea typeface="+mn-ea"/>
                <a:cs typeface="David" panose="020E0502060401010101" pitchFamily="34" charset="-79"/>
              </a:rPr>
              <a:t>האיור מתייחס לכל האוכלוסייה, כולל ערבים. </a:t>
            </a:r>
            <a:r>
              <a:rPr lang="he-IL" sz="900" baseline="0">
                <a:solidFill>
                  <a:schemeClr val="dk1"/>
                </a:solidFill>
                <a:effectLst/>
                <a:latin typeface="David" panose="020E0502060401010101" pitchFamily="34" charset="-79"/>
                <a:ea typeface="+mn-ea"/>
                <a:cs typeface="David" panose="020E0502060401010101" pitchFamily="34" charset="-79"/>
              </a:rPr>
              <a:t>הצבעים מבחינים בין האזורים והמעמד המוניציפלי (עיריות ומועצות מקומיות לעומת מועצות אזוריות).</a:t>
            </a:r>
            <a:endParaRPr lang="en-US" sz="900" b="1">
              <a:latin typeface="David" panose="020E0502060401010101" pitchFamily="34" charset="-79"/>
              <a:cs typeface="David" panose="020E0502060401010101" pitchFamily="34" charset="-79"/>
            </a:endParaRPr>
          </a:p>
          <a:p>
            <a:pPr algn="r" rtl="1"/>
            <a:r>
              <a:rPr lang="he-IL" sz="900" b="1">
                <a:latin typeface="David" panose="020E0502060401010101" pitchFamily="34" charset="-79"/>
                <a:cs typeface="David" panose="020E0502060401010101" pitchFamily="34" charset="-79"/>
              </a:rPr>
              <a:t>המקור:</a:t>
            </a:r>
            <a:r>
              <a:rPr lang="he-IL" sz="900" b="0">
                <a:latin typeface="David" panose="020E0502060401010101" pitchFamily="34" charset="-79"/>
                <a:cs typeface="David" panose="020E0502060401010101" pitchFamily="34" charset="-79"/>
              </a:rPr>
              <a:t> הלשכה המרכזית לסטטיסטיקה ועיבודי בנק ישראל. </a:t>
            </a:r>
            <a:endParaRPr lang="he-IL" sz="900" b="1">
              <a:latin typeface="David" panose="020E0502060401010101" pitchFamily="34" charset="-79"/>
              <a:cs typeface="David" panose="020E0502060401010101" pitchFamily="34" charset="-79"/>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495;&#1493;&#1501;%20&#1502;&#1491;&#1497;&#1504;&#1497;&#1493;&#1514;/Bank%20of%20Israel%20Annual%20Report-%20CH.%208/Ch.8%202023/data/local_authorities/&#1502;&#1488;&#1508;&#1497;&#1497;&#1504;&#1497;%20&#1492;&#1506;&#1493;&#1496;&#1507;%20&#1493;&#1492;&#1510;&#1508;&#1493;&#1503;/&#1514;&#1493;&#1510;&#1488;&#1493;&#1514;%20&#1502;&#1495;&#1491;&#1512;%20&#1492;&#1502;&#1495;&#1511;&#1512;/work_place_v5_ou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שימת הגליונות בקובץ זה"/>
      <sheetName val="מחוז ונפה"/>
      <sheetName val="מעמד מוניציפלי"/>
      <sheetName val="אזור טבעי "/>
      <sheetName val="דת היישוב"/>
      <sheetName val="ועדות תכנון"/>
      <sheetName val="שיוך מטרופוליני"/>
      <sheetName val="צורת יישוב"/>
      <sheetName val="השתייכות אירגונית"/>
      <sheetName val="תחנות משטרה"/>
      <sheetName val="אשכול רשויות מקומי"/>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ce_otef"/>
      <sheetName val="איור_ז-2א_לפרק"/>
      <sheetName val="workplace_gvulzafon"/>
      <sheetName val="איור_ז-2ב_לפרק"/>
      <sheetName val="workplace_otef_p75"/>
      <sheetName val="workplace_gvulzafon_p75"/>
      <sheetName val="all"/>
      <sheetName val="all_p75"/>
      <sheetName val="הסבר"/>
    </sheetNames>
    <sheetDataSet>
      <sheetData sheetId="0"/>
      <sheetData sheetId="1"/>
      <sheetData sheetId="2">
        <row r="18">
          <cell r="G18" t="str">
            <v>מקומות עבודה של תושבי גבול לבנון, בכל רמות ההכנסה</v>
          </cell>
        </row>
        <row r="19">
          <cell r="H19" t="str">
            <v>Rural</v>
          </cell>
          <cell r="I19" t="str">
            <v>Urban</v>
          </cell>
        </row>
        <row r="20">
          <cell r="G20" t="str">
            <v>בגבול לבנון</v>
          </cell>
        </row>
        <row r="21">
          <cell r="G21" t="str">
            <v>במחוז הצפון או מחוז חיפה</v>
          </cell>
        </row>
        <row r="22">
          <cell r="G22" t="str">
            <v>במחוז תל אביב/המרכז</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ce_otef"/>
      <sheetName val="איור_ז-2א_לפרק"/>
      <sheetName val="workplace_gvulzafon"/>
      <sheetName val="איור_ז-2ב_לפרק"/>
      <sheetName val="workplace_otef_p75"/>
      <sheetName val="workplace_gvulzafon_p75"/>
      <sheetName val="all"/>
      <sheetName val="all_p75"/>
      <sheetName val="הסבר"/>
    </sheetNames>
    <sheetDataSet>
      <sheetData sheetId="0"/>
      <sheetData sheetId="1"/>
      <sheetData sheetId="2">
        <row r="18">
          <cell r="G18" t="str">
            <v>מקומות עבודה של תושבי גבול לבנון, בכל רמות ההכנסה</v>
          </cell>
        </row>
      </sheetData>
      <sheetData sheetId="3"/>
      <sheetData sheetId="4"/>
      <sheetData sheetId="5">
        <row r="18">
          <cell r="G18" t="str">
            <v>מקומות עבודה של תושבי גבול לבנון, בכל רמות ההכנסה</v>
          </cell>
          <cell r="K18" t="str">
            <v>שיעור העובדים שהם מעל אחוזון 75 הארצי</v>
          </cell>
          <cell r="L18"/>
        </row>
        <row r="19">
          <cell r="K19" t="str">
            <v>Rural</v>
          </cell>
          <cell r="L19" t="str">
            <v>Urban</v>
          </cell>
        </row>
      </sheetData>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rightToLeft="1" topLeftCell="A7" zoomScale="130" zoomScaleNormal="130" workbookViewId="0">
      <selection activeCell="D15" sqref="D15"/>
    </sheetView>
  </sheetViews>
  <sheetFormatPr defaultRowHeight="15" x14ac:dyDescent="0.25"/>
  <cols>
    <col min="1" max="1" width="9" style="39"/>
    <col min="2" max="2" width="9.5" style="39" bestFit="1" customWidth="1"/>
    <col min="3" max="3" width="47.75" style="39" customWidth="1"/>
    <col min="4" max="4" width="9" style="39"/>
    <col min="5" max="5" width="9.875" style="39" bestFit="1" customWidth="1"/>
    <col min="6" max="16384" width="9" style="39"/>
  </cols>
  <sheetData>
    <row r="1" spans="1:4" x14ac:dyDescent="0.25">
      <c r="A1" s="53" t="s">
        <v>14</v>
      </c>
      <c r="B1" s="53"/>
      <c r="C1" s="53"/>
    </row>
    <row r="2" spans="1:4" x14ac:dyDescent="0.25">
      <c r="B2" s="40" t="s">
        <v>3</v>
      </c>
      <c r="C2" s="40" t="s">
        <v>2</v>
      </c>
      <c r="D2" s="39" t="s">
        <v>172</v>
      </c>
    </row>
    <row r="3" spans="1:4" x14ac:dyDescent="0.25">
      <c r="A3" s="41" t="s">
        <v>1</v>
      </c>
      <c r="B3" s="39">
        <v>1</v>
      </c>
      <c r="C3" s="39" t="s">
        <v>189</v>
      </c>
      <c r="D3" s="46" t="s">
        <v>174</v>
      </c>
    </row>
    <row r="4" spans="1:4" x14ac:dyDescent="0.25">
      <c r="A4" s="42"/>
      <c r="B4" s="39">
        <v>2</v>
      </c>
      <c r="C4" s="39" t="s">
        <v>109</v>
      </c>
      <c r="D4" s="46" t="s">
        <v>173</v>
      </c>
    </row>
    <row r="5" spans="1:4" x14ac:dyDescent="0.25">
      <c r="A5" s="42"/>
      <c r="B5" s="39">
        <v>3</v>
      </c>
      <c r="C5" s="39" t="s">
        <v>190</v>
      </c>
      <c r="D5" s="46" t="s">
        <v>176</v>
      </c>
    </row>
    <row r="6" spans="1:4" x14ac:dyDescent="0.25">
      <c r="A6" s="42"/>
      <c r="B6" s="39">
        <v>4</v>
      </c>
      <c r="C6" s="39" t="s">
        <v>191</v>
      </c>
      <c r="D6" s="46" t="s">
        <v>177</v>
      </c>
    </row>
    <row r="7" spans="1:4" ht="30" customHeight="1" x14ac:dyDescent="0.25">
      <c r="A7" s="42"/>
      <c r="B7" s="56">
        <v>5</v>
      </c>
      <c r="C7" s="54" t="s">
        <v>192</v>
      </c>
      <c r="D7" s="55" t="s">
        <v>178</v>
      </c>
    </row>
    <row r="8" spans="1:4" x14ac:dyDescent="0.25">
      <c r="A8" s="42"/>
      <c r="B8" s="56"/>
      <c r="C8" s="54"/>
      <c r="D8" s="55"/>
    </row>
    <row r="9" spans="1:4" ht="30" x14ac:dyDescent="0.25">
      <c r="A9" s="44" t="s">
        <v>0</v>
      </c>
      <c r="B9" s="39">
        <v>1</v>
      </c>
      <c r="C9" s="43" t="s">
        <v>40</v>
      </c>
      <c r="D9" s="46" t="s">
        <v>179</v>
      </c>
    </row>
    <row r="10" spans="1:4" x14ac:dyDescent="0.25">
      <c r="A10" s="45"/>
      <c r="B10" s="39" t="s">
        <v>181</v>
      </c>
      <c r="C10" s="43" t="s">
        <v>41</v>
      </c>
      <c r="D10" s="46" t="s">
        <v>180</v>
      </c>
    </row>
    <row r="11" spans="1:4" ht="30" x14ac:dyDescent="0.25">
      <c r="A11" s="45"/>
      <c r="B11" s="39" t="s">
        <v>182</v>
      </c>
      <c r="C11" s="43" t="s">
        <v>183</v>
      </c>
      <c r="D11" s="46" t="s">
        <v>184</v>
      </c>
    </row>
    <row r="12" spans="1:4" ht="30" x14ac:dyDescent="0.25">
      <c r="A12" s="45"/>
      <c r="B12" s="39" t="s">
        <v>53</v>
      </c>
      <c r="C12" s="43" t="s">
        <v>131</v>
      </c>
      <c r="D12" s="46" t="s">
        <v>185</v>
      </c>
    </row>
    <row r="13" spans="1:4" ht="30" x14ac:dyDescent="0.25">
      <c r="A13" s="45"/>
      <c r="B13" s="39" t="s">
        <v>54</v>
      </c>
      <c r="C13" s="43" t="s">
        <v>110</v>
      </c>
      <c r="D13" s="46" t="s">
        <v>186</v>
      </c>
    </row>
    <row r="14" spans="1:4" ht="30" x14ac:dyDescent="0.25">
      <c r="A14" s="45"/>
      <c r="B14" s="39">
        <v>4</v>
      </c>
      <c r="C14" s="43" t="s">
        <v>130</v>
      </c>
      <c r="D14" s="1" t="s">
        <v>187</v>
      </c>
    </row>
    <row r="15" spans="1:4" ht="30" x14ac:dyDescent="0.25">
      <c r="A15" s="45"/>
      <c r="B15" s="39">
        <v>5</v>
      </c>
      <c r="C15" s="43" t="s">
        <v>92</v>
      </c>
      <c r="D15" s="1" t="s">
        <v>188</v>
      </c>
    </row>
  </sheetData>
  <mergeCells count="4">
    <mergeCell ref="A1:C1"/>
    <mergeCell ref="C7:C8"/>
    <mergeCell ref="D7:D8"/>
    <mergeCell ref="B7:B8"/>
  </mergeCells>
  <hyperlinks>
    <hyperlink ref="D3" location="'לוח_ז-1_לפרק'!A1" display="לוח_ז-1"/>
    <hyperlink ref="D4" location="'לוח_ז-2_לפרק'!A1" display="'לוח_ז-2"/>
    <hyperlink ref="D5" location="'לוח_ז-3_לפרק'!A1" display="'לוח_ז-3"/>
    <hyperlink ref="D6" location="'לוח_ז-4_לפרק'!A1" display="'לוח_ז-4"/>
    <hyperlink ref="D7" location="'לוח_ז-5_לפרק'!A1" display="'לוח_ז-5"/>
    <hyperlink ref="D9" location="'איור_ז-1_לפרק'!A1" display="'איור_ז-1"/>
    <hyperlink ref="D10" location="'איור_ז-2א_לפרק'!A1" display="'איור_ז-2א"/>
    <hyperlink ref="D11" location="'איור_ז-2ב_לפרק'!A1" display="'איור_ז-2ב"/>
    <hyperlink ref="D12" location="'איור_ז-3א_לפרק'!A1" display="'איור_ז-3א"/>
    <hyperlink ref="D13" location="'איור_ז-3ב_לפרק'!A1" display="איור_ז-3ב"/>
    <hyperlink ref="D14" location="איור_ז4_לפרק!A1" display="איור_ז4"/>
    <hyperlink ref="D15" location="איור_ז5_לפרק!A1" display="איור_ז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A1:U6"/>
  <sheetViews>
    <sheetView rightToLeft="1" zoomScaleNormal="100" workbookViewId="0">
      <pane xSplit="1" ySplit="3" topLeftCell="B4" activePane="bottomRight" state="frozen"/>
      <selection pane="topRight" activeCell="B1" sqref="B1"/>
      <selection pane="bottomLeft" activeCell="A4" sqref="A4"/>
      <selection pane="bottomRight" activeCell="A20" sqref="A20"/>
    </sheetView>
  </sheetViews>
  <sheetFormatPr defaultColWidth="9" defaultRowHeight="15" x14ac:dyDescent="0.25"/>
  <cols>
    <col min="1" max="1" width="40.875" style="4" bestFit="1" customWidth="1"/>
    <col min="2" max="2" width="9" style="4"/>
    <col min="3" max="4" width="8.125" style="4" bestFit="1" customWidth="1"/>
    <col min="5" max="5" width="8.75" style="4" bestFit="1" customWidth="1"/>
    <col min="6" max="8" width="8.125" style="4" bestFit="1" customWidth="1"/>
    <col min="9" max="9" width="8.125" style="4" customWidth="1"/>
    <col min="10" max="11" width="9" style="4"/>
    <col min="12" max="13" width="8.75" style="4" bestFit="1" customWidth="1"/>
    <col min="14" max="15" width="8.125" style="4" bestFit="1" customWidth="1"/>
    <col min="16" max="16" width="8.75" style="4" bestFit="1" customWidth="1"/>
    <col min="17" max="19" width="8.125" style="4" bestFit="1" customWidth="1"/>
    <col min="20" max="16384" width="9" style="4"/>
  </cols>
  <sheetData>
    <row r="1" spans="1:21" x14ac:dyDescent="0.25">
      <c r="A1" s="47" t="s">
        <v>175</v>
      </c>
    </row>
    <row r="3" spans="1:21" x14ac:dyDescent="0.25">
      <c r="C3" s="4" t="s">
        <v>71</v>
      </c>
      <c r="D3" s="4" t="s">
        <v>72</v>
      </c>
      <c r="E3" s="4" t="s">
        <v>73</v>
      </c>
      <c r="F3" s="4" t="s">
        <v>74</v>
      </c>
      <c r="G3" s="4" t="s">
        <v>75</v>
      </c>
      <c r="H3" s="4" t="s">
        <v>76</v>
      </c>
      <c r="I3" s="4" t="s">
        <v>77</v>
      </c>
      <c r="J3" s="4" t="s">
        <v>78</v>
      </c>
      <c r="L3" s="4" t="s">
        <v>79</v>
      </c>
      <c r="M3" s="4" t="s">
        <v>80</v>
      </c>
      <c r="N3" s="4" t="s">
        <v>81</v>
      </c>
      <c r="O3" s="4" t="s">
        <v>82</v>
      </c>
      <c r="P3" s="4" t="s">
        <v>83</v>
      </c>
      <c r="Q3" s="4" t="s">
        <v>84</v>
      </c>
      <c r="R3" s="4" t="s">
        <v>85</v>
      </c>
      <c r="S3" s="4" t="s">
        <v>86</v>
      </c>
      <c r="U3" s="4" t="s">
        <v>87</v>
      </c>
    </row>
    <row r="4" spans="1:21" x14ac:dyDescent="0.25">
      <c r="A4" s="14" t="s">
        <v>120</v>
      </c>
      <c r="B4" s="4" t="s">
        <v>121</v>
      </c>
      <c r="C4" s="15">
        <v>1.0430994515238767</v>
      </c>
      <c r="D4" s="15">
        <v>0.18885875860008561</v>
      </c>
      <c r="E4" s="15">
        <v>1.8084002320199133</v>
      </c>
      <c r="F4" s="15">
        <v>1.4498802526790922</v>
      </c>
      <c r="G4" s="15">
        <v>0</v>
      </c>
      <c r="H4" s="15">
        <v>-0.26110017035260169</v>
      </c>
      <c r="I4" s="15">
        <v>1.7795020155453534</v>
      </c>
      <c r="J4" s="15">
        <v>2.7988787198955256</v>
      </c>
      <c r="L4" s="15">
        <v>2.655203974111342</v>
      </c>
      <c r="M4" s="15">
        <v>2.4156504665618916</v>
      </c>
      <c r="N4" s="15">
        <v>2.9832778478789512</v>
      </c>
      <c r="O4" s="15">
        <v>2.9649572726515583</v>
      </c>
      <c r="P4" s="15">
        <v>2.8572055564717314</v>
      </c>
      <c r="Q4" s="15">
        <v>2.7651643961974948</v>
      </c>
      <c r="R4" s="15">
        <v>2.0643830877633329</v>
      </c>
      <c r="S4" s="15">
        <v>2.7587793803014904</v>
      </c>
      <c r="U4" s="15">
        <v>1.5469770359218815</v>
      </c>
    </row>
    <row r="5" spans="1:21" x14ac:dyDescent="0.25">
      <c r="A5" s="14" t="s">
        <v>122</v>
      </c>
      <c r="B5" s="4" t="s">
        <v>123</v>
      </c>
      <c r="C5" s="15">
        <v>1.7731350033197923</v>
      </c>
      <c r="D5" s="15">
        <v>1.0047992077370393</v>
      </c>
      <c r="E5" s="15">
        <v>1.4314858838254896</v>
      </c>
      <c r="F5" s="15">
        <v>1.3074272428658551</v>
      </c>
      <c r="G5" s="15">
        <v>3.2367050143455423</v>
      </c>
      <c r="H5" s="15">
        <v>-0.11654176494489965</v>
      </c>
      <c r="I5" s="15">
        <v>1.0957996778400592</v>
      </c>
      <c r="J5" s="15">
        <v>1.5351677604376279</v>
      </c>
      <c r="L5" s="15">
        <v>2.0867603639092236</v>
      </c>
      <c r="M5" s="15">
        <v>3.0194352350541465</v>
      </c>
      <c r="N5" s="15">
        <v>1.5929223731199427</v>
      </c>
      <c r="O5" s="15">
        <v>1.1094686785062979</v>
      </c>
      <c r="P5" s="15">
        <v>1.3766633586798749</v>
      </c>
      <c r="Q5" s="15">
        <v>4.5219098393094237</v>
      </c>
      <c r="R5" s="15">
        <v>4.1161779622025163</v>
      </c>
      <c r="S5" s="15">
        <v>5.4116140769671528</v>
      </c>
      <c r="U5" s="15">
        <v>1.183647425304768</v>
      </c>
    </row>
    <row r="6" spans="1:21" x14ac:dyDescent="0.25">
      <c r="C6" s="4" t="s">
        <v>89</v>
      </c>
      <c r="D6" s="4" t="s">
        <v>57</v>
      </c>
      <c r="E6" s="4" t="s">
        <v>58</v>
      </c>
      <c r="F6" s="4" t="s">
        <v>90</v>
      </c>
      <c r="G6" s="4" t="s">
        <v>59</v>
      </c>
      <c r="H6" s="4" t="s">
        <v>60</v>
      </c>
      <c r="I6" s="4" t="s">
        <v>91</v>
      </c>
      <c r="J6" s="4" t="s">
        <v>62</v>
      </c>
      <c r="L6" s="4" t="s">
        <v>63</v>
      </c>
      <c r="M6" s="4" t="s">
        <v>64</v>
      </c>
      <c r="N6" s="4" t="s">
        <v>65</v>
      </c>
      <c r="O6" s="4" t="s">
        <v>66</v>
      </c>
      <c r="P6" s="4" t="s">
        <v>67</v>
      </c>
      <c r="Q6" s="4" t="s">
        <v>68</v>
      </c>
      <c r="R6" s="4" t="s">
        <v>69</v>
      </c>
      <c r="S6" s="4" t="s">
        <v>70</v>
      </c>
      <c r="U6" s="4" t="s">
        <v>20</v>
      </c>
    </row>
  </sheetData>
  <hyperlinks>
    <hyperlink ref="A1" location="מפתח!A1" display="חזרה למפתח"/>
  </hyperlinks>
  <pageMargins left="0.7" right="0.7" top="0.75" bottom="0.75" header="0.3" footer="0.3"/>
  <pageSetup paperSize="9" scale="3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A1:V8"/>
  <sheetViews>
    <sheetView showGridLines="0" rightToLeft="1" topLeftCell="C9" zoomScaleNormal="100" workbookViewId="0">
      <selection activeCell="H11" activeCellId="1" sqref="G10 H11"/>
    </sheetView>
  </sheetViews>
  <sheetFormatPr defaultColWidth="9" defaultRowHeight="15" x14ac:dyDescent="0.25"/>
  <cols>
    <col min="1" max="12" width="9" style="4"/>
    <col min="13" max="19" width="9.25" style="4" bestFit="1" customWidth="1"/>
    <col min="20" max="16384" width="9" style="4"/>
  </cols>
  <sheetData>
    <row r="1" spans="1:22" ht="29.25" x14ac:dyDescent="0.25">
      <c r="A1" s="47" t="s">
        <v>175</v>
      </c>
    </row>
    <row r="2" spans="1:22" x14ac:dyDescent="0.25">
      <c r="T2" s="4" t="s">
        <v>55</v>
      </c>
    </row>
    <row r="3" spans="1:22" ht="33" customHeight="1" x14ac:dyDescent="0.25">
      <c r="B3" s="4" t="s">
        <v>56</v>
      </c>
      <c r="C3" s="4" t="s">
        <v>57</v>
      </c>
      <c r="D3" s="4" t="s">
        <v>58</v>
      </c>
      <c r="E3" s="13" t="s">
        <v>106</v>
      </c>
      <c r="F3" s="4" t="s">
        <v>59</v>
      </c>
      <c r="G3" s="4" t="s">
        <v>60</v>
      </c>
      <c r="H3" s="4" t="s">
        <v>61</v>
      </c>
      <c r="I3" s="4" t="s">
        <v>62</v>
      </c>
      <c r="M3" s="4" t="s">
        <v>63</v>
      </c>
      <c r="N3" s="4" t="s">
        <v>64</v>
      </c>
      <c r="O3" s="4" t="s">
        <v>65</v>
      </c>
      <c r="P3" s="4" t="s">
        <v>66</v>
      </c>
      <c r="Q3" s="4" t="s">
        <v>68</v>
      </c>
      <c r="R3" s="4" t="s">
        <v>69</v>
      </c>
      <c r="S3" s="4" t="s">
        <v>70</v>
      </c>
      <c r="U3" s="4" t="s">
        <v>20</v>
      </c>
    </row>
    <row r="4" spans="1:22" ht="33" customHeight="1" x14ac:dyDescent="0.25">
      <c r="B4" s="4" t="s">
        <v>71</v>
      </c>
      <c r="C4" s="4" t="s">
        <v>72</v>
      </c>
      <c r="D4" s="4" t="s">
        <v>73</v>
      </c>
      <c r="E4" s="4" t="s">
        <v>74</v>
      </c>
      <c r="F4" s="4" t="s">
        <v>75</v>
      </c>
      <c r="G4" s="4" t="s">
        <v>76</v>
      </c>
      <c r="H4" s="4" t="s">
        <v>77</v>
      </c>
      <c r="I4" s="4" t="s">
        <v>78</v>
      </c>
      <c r="M4" s="4" t="s">
        <v>79</v>
      </c>
      <c r="N4" s="4" t="s">
        <v>80</v>
      </c>
      <c r="O4" s="4" t="s">
        <v>81</v>
      </c>
      <c r="P4" s="4" t="s">
        <v>82</v>
      </c>
      <c r="Q4" s="4" t="s">
        <v>84</v>
      </c>
      <c r="R4" s="4" t="s">
        <v>85</v>
      </c>
      <c r="S4" s="4" t="s">
        <v>86</v>
      </c>
      <c r="U4" s="4" t="s">
        <v>87</v>
      </c>
      <c r="V4" s="4" t="s">
        <v>88</v>
      </c>
    </row>
    <row r="5" spans="1:22" ht="33" customHeight="1" x14ac:dyDescent="0.25"/>
    <row r="6" spans="1:22" customFormat="1" ht="14.25" x14ac:dyDescent="0.2">
      <c r="A6" t="s">
        <v>124</v>
      </c>
      <c r="B6" s="29">
        <v>8.7816830915360526</v>
      </c>
      <c r="C6" s="29">
        <v>8.0330169981309858</v>
      </c>
      <c r="D6" s="29">
        <v>13.929590546297305</v>
      </c>
      <c r="E6" s="29">
        <v>12.689076196582237</v>
      </c>
      <c r="F6" s="29">
        <v>11.172570367061818</v>
      </c>
      <c r="G6" s="29">
        <v>8.88708861266349</v>
      </c>
      <c r="H6" s="29">
        <v>15.196107971258678</v>
      </c>
      <c r="I6" s="29">
        <v>9.4123727247545226</v>
      </c>
      <c r="L6" t="s">
        <v>125</v>
      </c>
      <c r="M6" s="29">
        <v>14.930778036912619</v>
      </c>
      <c r="N6" s="29">
        <v>11.681316014914998</v>
      </c>
      <c r="O6" s="29">
        <v>14.428965097458644</v>
      </c>
      <c r="P6" s="29">
        <v>17.895752671992501</v>
      </c>
      <c r="Q6" s="29">
        <v>20.809099562743576</v>
      </c>
      <c r="R6" s="29">
        <v>24.29368738292575</v>
      </c>
      <c r="S6" s="29">
        <v>28.129988378941039</v>
      </c>
      <c r="U6" s="29">
        <v>14.501686826372492</v>
      </c>
    </row>
    <row r="7" spans="1:22" customFormat="1" ht="14.25" x14ac:dyDescent="0.2"/>
    <row r="8" spans="1:22" customFormat="1" ht="14.25" x14ac:dyDescent="0.2">
      <c r="A8" t="s">
        <v>126</v>
      </c>
      <c r="B8" s="29">
        <v>14.764215797424317</v>
      </c>
      <c r="C8" s="29">
        <v>3.2978208827972408</v>
      </c>
      <c r="D8" s="29">
        <v>4.6445692205429072</v>
      </c>
      <c r="E8" s="29">
        <v>2.9472454605102536</v>
      </c>
      <c r="F8" s="29">
        <v>26.640169670104978</v>
      </c>
      <c r="G8" s="29">
        <v>-10.055026859283448</v>
      </c>
      <c r="H8" s="29">
        <v>-1.7017783596515657</v>
      </c>
      <c r="I8" s="29">
        <v>11.03707717514038</v>
      </c>
      <c r="J8" s="29"/>
      <c r="K8" s="29"/>
      <c r="L8" s="29"/>
      <c r="M8" s="29">
        <v>10.929447423934937</v>
      </c>
      <c r="N8" s="29">
        <v>17.471941305637358</v>
      </c>
      <c r="O8" s="29">
        <v>6.1564829349517822</v>
      </c>
      <c r="P8" s="29">
        <v>4.0063166732788087</v>
      </c>
      <c r="Q8" s="29">
        <v>31.612790527343748</v>
      </c>
      <c r="R8" s="29">
        <v>24.357337036132812</v>
      </c>
      <c r="S8" s="29">
        <v>33.553921707153322</v>
      </c>
      <c r="T8" s="29"/>
      <c r="U8" s="29">
        <v>5.4591866612685216</v>
      </c>
    </row>
  </sheetData>
  <hyperlinks>
    <hyperlink ref="A1" location="מפתח!A1" display="חזרה למפתח"/>
  </hyperlinks>
  <pageMargins left="0.7" right="0.7" top="0.75" bottom="0.75" header="0.3" footer="0.3"/>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A1:B21"/>
  <sheetViews>
    <sheetView topLeftCell="A7" zoomScale="130" zoomScaleNormal="130" workbookViewId="0">
      <selection activeCell="K9" sqref="K9"/>
    </sheetView>
  </sheetViews>
  <sheetFormatPr defaultColWidth="9" defaultRowHeight="12.75" x14ac:dyDescent="0.2"/>
  <cols>
    <col min="1" max="16384" width="9" style="17"/>
  </cols>
  <sheetData>
    <row r="1" spans="1:2" ht="28.5" x14ac:dyDescent="0.2">
      <c r="A1" s="47" t="s">
        <v>175</v>
      </c>
    </row>
    <row r="5" spans="1:2" x14ac:dyDescent="0.2">
      <c r="A5" s="17" t="s">
        <v>94</v>
      </c>
      <c r="B5" s="17">
        <v>-2.6</v>
      </c>
    </row>
    <row r="7" spans="1:2" x14ac:dyDescent="0.2">
      <c r="A7" s="17" t="s">
        <v>95</v>
      </c>
      <c r="B7" s="17">
        <v>0</v>
      </c>
    </row>
    <row r="9" spans="1:2" x14ac:dyDescent="0.2">
      <c r="A9" s="17" t="s">
        <v>96</v>
      </c>
      <c r="B9" s="17">
        <v>5.4</v>
      </c>
    </row>
    <row r="11" spans="1:2" x14ac:dyDescent="0.2">
      <c r="A11" s="17" t="s">
        <v>97</v>
      </c>
      <c r="B11" s="17">
        <v>-4</v>
      </c>
    </row>
    <row r="13" spans="1:2" x14ac:dyDescent="0.2">
      <c r="A13" s="17" t="s">
        <v>98</v>
      </c>
      <c r="B13" s="17">
        <v>-7</v>
      </c>
    </row>
    <row r="15" spans="1:2" x14ac:dyDescent="0.2">
      <c r="A15" s="17" t="s">
        <v>99</v>
      </c>
      <c r="B15" s="17">
        <v>-3.3</v>
      </c>
    </row>
    <row r="17" spans="1:2" x14ac:dyDescent="0.2">
      <c r="A17" s="17" t="s">
        <v>118</v>
      </c>
      <c r="B17" s="17">
        <v>5.3</v>
      </c>
    </row>
    <row r="19" spans="1:2" x14ac:dyDescent="0.2">
      <c r="A19" s="17" t="s">
        <v>100</v>
      </c>
      <c r="B19" s="17">
        <v>-2.5</v>
      </c>
    </row>
    <row r="21" spans="1:2" x14ac:dyDescent="0.2">
      <c r="A21" s="17" t="s">
        <v>101</v>
      </c>
      <c r="B21" s="17">
        <v>-2</v>
      </c>
    </row>
  </sheetData>
  <hyperlinks>
    <hyperlink ref="A1" location="מפתח!A1" display="חזרה למפתח"/>
  </hyperlinks>
  <pageMargins left="0.75" right="0.75" top="1" bottom="1" header="0.5" footer="0.5"/>
  <pageSetup paperSize="9" scale="7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A1:F28"/>
  <sheetViews>
    <sheetView topLeftCell="F7" zoomScale="130" zoomScaleNormal="130" workbookViewId="0">
      <selection activeCell="H15" sqref="H15"/>
    </sheetView>
  </sheetViews>
  <sheetFormatPr defaultColWidth="9" defaultRowHeight="12.75" x14ac:dyDescent="0.2"/>
  <cols>
    <col min="1" max="1" width="9" style="17"/>
    <col min="2" max="2" width="10.875" style="17" bestFit="1" customWidth="1"/>
    <col min="3" max="16384" width="9" style="17"/>
  </cols>
  <sheetData>
    <row r="1" spans="1:6" ht="28.5" x14ac:dyDescent="0.2">
      <c r="A1" s="47" t="s">
        <v>175</v>
      </c>
    </row>
    <row r="3" spans="1:6" x14ac:dyDescent="0.2">
      <c r="B3" s="18"/>
      <c r="C3" s="18"/>
      <c r="D3" s="18"/>
      <c r="E3" s="18"/>
      <c r="F3" s="18"/>
    </row>
    <row r="4" spans="1:6" x14ac:dyDescent="0.2">
      <c r="B4" s="19"/>
      <c r="C4" s="19"/>
      <c r="D4" s="19"/>
      <c r="E4" s="19"/>
      <c r="F4" s="18"/>
    </row>
    <row r="5" spans="1:6" ht="25.5" x14ac:dyDescent="0.2">
      <c r="B5" s="20" t="s">
        <v>102</v>
      </c>
      <c r="C5" s="20" t="s">
        <v>103</v>
      </c>
      <c r="D5" s="20" t="s">
        <v>104</v>
      </c>
      <c r="E5" s="20" t="s">
        <v>105</v>
      </c>
    </row>
    <row r="6" spans="1:6" x14ac:dyDescent="0.2">
      <c r="A6" s="17" t="s">
        <v>94</v>
      </c>
      <c r="C6" s="17">
        <f>0.001*100</f>
        <v>0.1</v>
      </c>
      <c r="D6" s="17">
        <f>-0.003*100</f>
        <v>-0.3</v>
      </c>
      <c r="E6" s="17">
        <f>0.001*100</f>
        <v>0.1</v>
      </c>
    </row>
    <row r="8" spans="1:6" x14ac:dyDescent="0.2">
      <c r="A8" s="17" t="s">
        <v>96</v>
      </c>
      <c r="C8" s="17">
        <v>-1.3</v>
      </c>
    </row>
    <row r="10" spans="1:6" x14ac:dyDescent="0.2">
      <c r="A10" s="17" t="s">
        <v>97</v>
      </c>
      <c r="B10" s="17">
        <v>-2.4</v>
      </c>
      <c r="C10" s="17">
        <v>1.5</v>
      </c>
      <c r="E10" s="17">
        <v>-0.4</v>
      </c>
    </row>
    <row r="12" spans="1:6" x14ac:dyDescent="0.2">
      <c r="A12" s="17" t="s">
        <v>98</v>
      </c>
      <c r="C12" s="17">
        <f>0.009*100</f>
        <v>0.89999999999999991</v>
      </c>
      <c r="D12" s="17">
        <v>-0.9</v>
      </c>
    </row>
    <row r="14" spans="1:6" x14ac:dyDescent="0.2">
      <c r="A14" s="17" t="s">
        <v>95</v>
      </c>
      <c r="B14" s="21"/>
      <c r="C14" s="21"/>
      <c r="D14" s="21"/>
      <c r="E14" s="21"/>
    </row>
    <row r="16" spans="1:6" x14ac:dyDescent="0.2">
      <c r="A16" s="18" t="s">
        <v>99</v>
      </c>
      <c r="C16" s="17">
        <v>0.03</v>
      </c>
      <c r="D16" s="17">
        <v>-0.13</v>
      </c>
    </row>
    <row r="18" spans="1:1" x14ac:dyDescent="0.2">
      <c r="A18" s="18"/>
    </row>
    <row r="20" spans="1:1" x14ac:dyDescent="0.2">
      <c r="A20" s="18"/>
    </row>
    <row r="22" spans="1:1" x14ac:dyDescent="0.2">
      <c r="A22" s="18"/>
    </row>
    <row r="24" spans="1:1" x14ac:dyDescent="0.2">
      <c r="A24" s="18"/>
    </row>
    <row r="26" spans="1:1" x14ac:dyDescent="0.2">
      <c r="A26" s="18"/>
    </row>
    <row r="28" spans="1:1" x14ac:dyDescent="0.2">
      <c r="A28" s="18"/>
    </row>
  </sheetData>
  <hyperlinks>
    <hyperlink ref="A1" location="מפתח!A1" display="חזרה למפתח"/>
  </hyperlinks>
  <pageMargins left="0.75" right="0.75" top="1" bottom="1" header="0.5" footer="0.5"/>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22"/>
  <sheetViews>
    <sheetView rightToLeft="1" topLeftCell="A16" zoomScaleNormal="100" workbookViewId="0">
      <selection activeCell="B21" sqref="B3:E21"/>
    </sheetView>
  </sheetViews>
  <sheetFormatPr defaultRowHeight="14.25" x14ac:dyDescent="0.2"/>
  <cols>
    <col min="2" max="2" width="47" customWidth="1"/>
    <col min="3" max="3" width="10.5" customWidth="1"/>
    <col min="4" max="4" width="11.5" customWidth="1"/>
    <col min="5" max="5" width="11.875" customWidth="1"/>
  </cols>
  <sheetData>
    <row r="1" spans="2:7" ht="30" customHeight="1" x14ac:dyDescent="0.2"/>
    <row r="2" spans="2:7" ht="30" customHeight="1" x14ac:dyDescent="0.2">
      <c r="G2" s="47" t="s">
        <v>175</v>
      </c>
    </row>
    <row r="3" spans="2:7" ht="32.25" customHeight="1" x14ac:dyDescent="0.25">
      <c r="B3" s="68" t="s">
        <v>161</v>
      </c>
      <c r="C3" s="69"/>
      <c r="D3" s="69"/>
      <c r="E3" s="69"/>
    </row>
    <row r="4" spans="2:7" x14ac:dyDescent="0.2">
      <c r="B4" s="70"/>
      <c r="C4" s="71" t="s">
        <v>4</v>
      </c>
      <c r="D4" s="71" t="s">
        <v>5</v>
      </c>
      <c r="E4" s="71" t="s">
        <v>6</v>
      </c>
    </row>
    <row r="5" spans="2:7" x14ac:dyDescent="0.2">
      <c r="B5" s="72" t="s">
        <v>7</v>
      </c>
      <c r="C5" s="73">
        <v>57</v>
      </c>
      <c r="D5" s="73">
        <v>52</v>
      </c>
      <c r="E5" s="73">
        <v>1137</v>
      </c>
    </row>
    <row r="6" spans="2:7" x14ac:dyDescent="0.2">
      <c r="B6" s="74" t="s">
        <v>8</v>
      </c>
      <c r="C6" s="73">
        <v>45.614035087719301</v>
      </c>
      <c r="D6" s="73">
        <v>36.538461538461533</v>
      </c>
      <c r="E6" s="73">
        <v>19.613016710642039</v>
      </c>
    </row>
    <row r="7" spans="2:7" x14ac:dyDescent="0.2">
      <c r="B7" s="74" t="s">
        <v>9</v>
      </c>
      <c r="C7" s="73">
        <v>40.350877192982452</v>
      </c>
      <c r="D7" s="73">
        <v>40.384615384615387</v>
      </c>
      <c r="E7" s="73">
        <v>35.88390501319261</v>
      </c>
    </row>
    <row r="8" spans="2:7" x14ac:dyDescent="0.2">
      <c r="B8" s="74" t="s">
        <v>10</v>
      </c>
      <c r="C8" s="73">
        <v>0</v>
      </c>
      <c r="D8" s="73">
        <v>9.6153846153846168</v>
      </c>
      <c r="E8" s="73">
        <v>13.280562884784523</v>
      </c>
    </row>
    <row r="9" spans="2:7" x14ac:dyDescent="0.2">
      <c r="B9" s="74" t="s">
        <v>11</v>
      </c>
      <c r="C9" s="73">
        <v>8.7719298245614024</v>
      </c>
      <c r="D9" s="73">
        <v>7.6923076923076925</v>
      </c>
      <c r="E9" s="73">
        <v>21.635883905013191</v>
      </c>
    </row>
    <row r="10" spans="2:7" x14ac:dyDescent="0.2">
      <c r="B10" s="74" t="s">
        <v>108</v>
      </c>
      <c r="C10" s="73">
        <v>5.2631578947368416</v>
      </c>
      <c r="D10" s="73">
        <v>5.7692307692307692</v>
      </c>
      <c r="E10" s="73">
        <v>9.5866314863676347</v>
      </c>
    </row>
    <row r="11" spans="2:7" x14ac:dyDescent="0.2">
      <c r="B11" s="72" t="s">
        <v>138</v>
      </c>
      <c r="C11" s="73">
        <v>147.44999999999999</v>
      </c>
      <c r="D11" s="73">
        <v>94.453999999999994</v>
      </c>
      <c r="E11" s="73">
        <v>9341.9220000000005</v>
      </c>
    </row>
    <row r="12" spans="2:7" ht="15" x14ac:dyDescent="0.2">
      <c r="B12" s="72" t="s">
        <v>139</v>
      </c>
      <c r="C12" s="73">
        <v>0.42522889114954199</v>
      </c>
      <c r="D12" s="73">
        <v>23.121307726512399</v>
      </c>
      <c r="E12" s="73">
        <v>20.812729971412736</v>
      </c>
    </row>
    <row r="13" spans="2:7" ht="15" x14ac:dyDescent="0.2">
      <c r="B13" s="70" t="s">
        <v>140</v>
      </c>
      <c r="C13" s="73">
        <v>22.087487283825023</v>
      </c>
      <c r="D13" s="73">
        <v>44.460795731255423</v>
      </c>
      <c r="E13" s="73">
        <v>8.5022760840863363</v>
      </c>
    </row>
    <row r="14" spans="2:7" ht="15" x14ac:dyDescent="0.2">
      <c r="B14" s="70" t="s">
        <v>141</v>
      </c>
      <c r="C14" s="75">
        <v>3.6515655237433635</v>
      </c>
      <c r="D14" s="75">
        <v>2.0793561614849732</v>
      </c>
      <c r="E14" s="75">
        <v>6.6861963981538413</v>
      </c>
    </row>
    <row r="15" spans="2:7" ht="15" x14ac:dyDescent="0.2">
      <c r="B15" s="70" t="s">
        <v>142</v>
      </c>
      <c r="C15" s="75">
        <v>4.5715464198878584</v>
      </c>
      <c r="D15" s="75">
        <v>6.065025938870364</v>
      </c>
      <c r="E15" s="75">
        <v>5.2709501759928754</v>
      </c>
    </row>
    <row r="16" spans="2:7" ht="33" customHeight="1" x14ac:dyDescent="0.2">
      <c r="B16" s="76" t="s">
        <v>143</v>
      </c>
      <c r="C16" s="75">
        <v>6.5192100012812784</v>
      </c>
      <c r="D16" s="75">
        <v>6.6275908936459382</v>
      </c>
      <c r="E16" s="75">
        <v>6.6484110000000003</v>
      </c>
    </row>
    <row r="17" spans="2:5" ht="35.25" customHeight="1" x14ac:dyDescent="0.2">
      <c r="B17" s="76" t="s">
        <v>144</v>
      </c>
      <c r="C17" s="75">
        <v>3.573275417249111</v>
      </c>
      <c r="D17" s="75">
        <v>5.1364445132092982</v>
      </c>
      <c r="E17" s="75">
        <v>5.1337840000000003</v>
      </c>
    </row>
    <row r="18" spans="2:5" ht="20.25" customHeight="1" x14ac:dyDescent="0.2">
      <c r="B18" s="77" t="s">
        <v>145</v>
      </c>
      <c r="C18" s="78">
        <v>19.8947368421052</v>
      </c>
      <c r="D18" s="78">
        <v>13.423076923076902</v>
      </c>
      <c r="E18" s="79" t="s">
        <v>160</v>
      </c>
    </row>
    <row r="19" spans="2:5" ht="27.75" x14ac:dyDescent="0.2">
      <c r="B19" s="77" t="s">
        <v>146</v>
      </c>
      <c r="C19" s="73">
        <v>41.680108865526257</v>
      </c>
      <c r="D19" s="73">
        <v>45.830078852556596</v>
      </c>
      <c r="E19" s="73">
        <v>55.703064948774227</v>
      </c>
    </row>
    <row r="20" spans="2:5" ht="20.25" customHeight="1" x14ac:dyDescent="0.2">
      <c r="B20" s="77" t="s">
        <v>147</v>
      </c>
      <c r="C20" s="73">
        <v>9319.4564205081115</v>
      </c>
      <c r="D20" s="73">
        <v>10392.199885370086</v>
      </c>
      <c r="E20" s="73">
        <v>8320.0340898219511</v>
      </c>
    </row>
    <row r="21" spans="2:5" ht="143.25" customHeight="1" x14ac:dyDescent="0.2">
      <c r="B21" s="80" t="s">
        <v>168</v>
      </c>
      <c r="C21" s="80"/>
      <c r="D21" s="80"/>
      <c r="E21" s="80"/>
    </row>
    <row r="22" spans="2:5" ht="12.75" customHeight="1" x14ac:dyDescent="0.2">
      <c r="B22" s="28"/>
      <c r="C22" s="28"/>
      <c r="D22" s="28"/>
      <c r="E22" s="28"/>
    </row>
  </sheetData>
  <mergeCells count="2">
    <mergeCell ref="B3:E3"/>
    <mergeCell ref="B21:E21"/>
  </mergeCells>
  <hyperlinks>
    <hyperlink ref="G2" location="מפתח!A1" display="חזרה למפתח"/>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4"/>
  <sheetViews>
    <sheetView rightToLeft="1" topLeftCell="A10" zoomScale="110" zoomScaleNormal="110" workbookViewId="0">
      <selection activeCell="B3" sqref="B3:G14"/>
    </sheetView>
  </sheetViews>
  <sheetFormatPr defaultColWidth="9" defaultRowHeight="15.75" x14ac:dyDescent="0.25"/>
  <cols>
    <col min="1" max="1" width="9" style="2"/>
    <col min="2" max="2" width="34.375" style="2" customWidth="1"/>
    <col min="3" max="3" width="9" style="2"/>
    <col min="4" max="4" width="7.25" style="2" customWidth="1"/>
    <col min="5" max="5" width="7.5" style="2" customWidth="1"/>
    <col min="6" max="6" width="7.625" style="2" customWidth="1"/>
    <col min="7" max="7" width="6.875" style="2" customWidth="1"/>
    <col min="8" max="16384" width="9" style="2"/>
  </cols>
  <sheetData>
    <row r="1" spans="2:9" ht="39.75" customHeight="1" x14ac:dyDescent="0.25"/>
    <row r="2" spans="2:9" ht="29.25" customHeight="1" x14ac:dyDescent="0.25">
      <c r="I2" s="47" t="s">
        <v>175</v>
      </c>
    </row>
    <row r="3" spans="2:9" ht="17.25" x14ac:dyDescent="0.25">
      <c r="B3" s="81" t="s">
        <v>169</v>
      </c>
      <c r="C3" s="81"/>
      <c r="D3" s="81"/>
      <c r="E3" s="81"/>
      <c r="F3" s="81"/>
      <c r="G3" s="81"/>
    </row>
    <row r="4" spans="2:9" ht="50.25" customHeight="1" x14ac:dyDescent="0.25">
      <c r="B4" s="82" t="s">
        <v>15</v>
      </c>
      <c r="C4" s="83" t="s">
        <v>16</v>
      </c>
      <c r="D4" s="83" t="s">
        <v>17</v>
      </c>
      <c r="E4" s="84" t="s">
        <v>18</v>
      </c>
      <c r="F4" s="85" t="s">
        <v>19</v>
      </c>
      <c r="G4" s="84" t="s">
        <v>20</v>
      </c>
    </row>
    <row r="5" spans="2:9" x14ac:dyDescent="0.25">
      <c r="B5" s="86" t="s">
        <v>13</v>
      </c>
      <c r="C5" s="87"/>
      <c r="D5" s="87"/>
      <c r="E5" s="88"/>
      <c r="F5" s="89"/>
      <c r="G5" s="88"/>
    </row>
    <row r="6" spans="2:9" x14ac:dyDescent="0.25">
      <c r="B6" s="90" t="s">
        <v>93</v>
      </c>
      <c r="C6" s="91">
        <v>38.045175972265199</v>
      </c>
      <c r="D6" s="91">
        <v>27.059384590085898</v>
      </c>
      <c r="E6" s="92">
        <v>36.880358818705197</v>
      </c>
      <c r="F6" s="93">
        <v>29.209910066675199</v>
      </c>
      <c r="G6" s="92">
        <v>32.055356181776304</v>
      </c>
    </row>
    <row r="7" spans="2:9" x14ac:dyDescent="0.25">
      <c r="B7" s="90" t="s">
        <v>113</v>
      </c>
      <c r="C7" s="91">
        <v>8.9762692040458294</v>
      </c>
      <c r="D7" s="91">
        <v>16.133948331518098</v>
      </c>
      <c r="E7" s="92">
        <v>12.8945725737107</v>
      </c>
      <c r="F7" s="93">
        <v>15.059856361893601</v>
      </c>
      <c r="G7" s="92">
        <v>15.1870286946964</v>
      </c>
    </row>
    <row r="8" spans="2:9" x14ac:dyDescent="0.25">
      <c r="B8" s="94" t="s">
        <v>170</v>
      </c>
      <c r="C8" s="95"/>
      <c r="D8" s="95"/>
      <c r="E8" s="96"/>
      <c r="F8" s="97"/>
      <c r="G8" s="96"/>
    </row>
    <row r="9" spans="2:9" x14ac:dyDescent="0.25">
      <c r="B9" s="90" t="s">
        <v>117</v>
      </c>
      <c r="C9" s="91">
        <v>18.462038205758798</v>
      </c>
      <c r="D9" s="91">
        <v>2.2725941329966504</v>
      </c>
      <c r="E9" s="92">
        <v>0.546992392916825</v>
      </c>
      <c r="F9" s="93">
        <v>0.60430159387431692</v>
      </c>
      <c r="G9" s="92">
        <v>9.9550123728028108</v>
      </c>
    </row>
    <row r="10" spans="2:9" ht="30.75" customHeight="1" x14ac:dyDescent="0.25">
      <c r="B10" s="98" t="s">
        <v>133</v>
      </c>
      <c r="C10" s="91">
        <v>44.28668018931711</v>
      </c>
      <c r="D10" s="91">
        <v>13.671274961597543</v>
      </c>
      <c r="E10" s="92">
        <v>9.117647058823529</v>
      </c>
      <c r="F10" s="93" t="s">
        <v>21</v>
      </c>
      <c r="G10" s="92">
        <v>29.486413854882056</v>
      </c>
    </row>
    <row r="11" spans="2:9" ht="26.25" x14ac:dyDescent="0.25">
      <c r="B11" s="98" t="s">
        <v>22</v>
      </c>
      <c r="C11" s="91">
        <v>29.3573981162716</v>
      </c>
      <c r="D11" s="91">
        <v>33.281088320827003</v>
      </c>
      <c r="E11" s="92">
        <v>8.4917529982186597</v>
      </c>
      <c r="F11" s="93">
        <v>6.37516480496528</v>
      </c>
      <c r="G11" s="92">
        <v>22.230191365875999</v>
      </c>
    </row>
    <row r="12" spans="2:9" ht="17.25" customHeight="1" x14ac:dyDescent="0.25">
      <c r="B12" s="94" t="s">
        <v>23</v>
      </c>
      <c r="C12" s="99"/>
      <c r="D12" s="99"/>
      <c r="E12" s="100"/>
      <c r="F12" s="101"/>
      <c r="G12" s="100"/>
    </row>
    <row r="13" spans="2:9" x14ac:dyDescent="0.25">
      <c r="B13" s="90" t="s">
        <v>24</v>
      </c>
      <c r="C13" s="102">
        <v>3.3971524389618302</v>
      </c>
      <c r="D13" s="102">
        <v>2.6244872874795901</v>
      </c>
      <c r="E13" s="103">
        <v>3.0473475802241898</v>
      </c>
      <c r="F13" s="104">
        <v>2.6281273798421498</v>
      </c>
      <c r="G13" s="103">
        <v>2.8858454386913799</v>
      </c>
    </row>
    <row r="14" spans="2:9" s="35" customFormat="1" ht="57" customHeight="1" x14ac:dyDescent="0.2">
      <c r="B14" s="105" t="s">
        <v>164</v>
      </c>
      <c r="C14" s="105"/>
      <c r="D14" s="105"/>
      <c r="E14" s="105"/>
      <c r="F14" s="105"/>
      <c r="G14" s="105"/>
    </row>
  </sheetData>
  <mergeCells count="2">
    <mergeCell ref="B3:G3"/>
    <mergeCell ref="B14:G14"/>
  </mergeCells>
  <hyperlinks>
    <hyperlink ref="I2" location="מפתח!A1" display="חזרה למפתח"/>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20"/>
  <sheetViews>
    <sheetView rightToLeft="1" workbookViewId="0">
      <selection activeCell="B3" sqref="B3:G16"/>
    </sheetView>
  </sheetViews>
  <sheetFormatPr defaultColWidth="9" defaultRowHeight="15.75" x14ac:dyDescent="0.25"/>
  <cols>
    <col min="1" max="1" width="9" style="2"/>
    <col min="2" max="2" width="39.25" style="2" customWidth="1"/>
    <col min="3" max="3" width="9" style="2"/>
    <col min="4" max="4" width="8.125" style="2" customWidth="1"/>
    <col min="5" max="5" width="7.25" style="2" customWidth="1"/>
    <col min="6" max="6" width="7.375" style="2" customWidth="1"/>
    <col min="7" max="16384" width="9" style="2"/>
  </cols>
  <sheetData>
    <row r="1" spans="2:9" ht="15.75" customHeight="1" x14ac:dyDescent="0.25"/>
    <row r="2" spans="2:9" ht="15.75" customHeight="1" x14ac:dyDescent="0.25"/>
    <row r="3" spans="2:9" ht="29.25" x14ac:dyDescent="0.25">
      <c r="B3" s="81" t="s">
        <v>162</v>
      </c>
      <c r="C3" s="81"/>
      <c r="D3" s="81"/>
      <c r="E3" s="81"/>
      <c r="F3" s="81"/>
      <c r="G3" s="81"/>
      <c r="I3" s="47" t="s">
        <v>175</v>
      </c>
    </row>
    <row r="4" spans="2:9" ht="50.25" customHeight="1" x14ac:dyDescent="0.25">
      <c r="B4" s="82" t="s">
        <v>15</v>
      </c>
      <c r="C4" s="83" t="s">
        <v>16</v>
      </c>
      <c r="D4" s="85" t="s">
        <v>17</v>
      </c>
      <c r="E4" s="84" t="s">
        <v>18</v>
      </c>
      <c r="F4" s="83" t="s">
        <v>19</v>
      </c>
      <c r="G4" s="84" t="s">
        <v>20</v>
      </c>
    </row>
    <row r="5" spans="2:9" x14ac:dyDescent="0.25">
      <c r="B5" s="106" t="s">
        <v>114</v>
      </c>
      <c r="C5" s="99"/>
      <c r="D5" s="101"/>
      <c r="E5" s="100"/>
      <c r="F5" s="99"/>
      <c r="G5" s="100"/>
    </row>
    <row r="6" spans="2:9" x14ac:dyDescent="0.25">
      <c r="B6" s="107" t="s">
        <v>115</v>
      </c>
      <c r="C6" s="108">
        <v>63.920175389948618</v>
      </c>
      <c r="D6" s="109">
        <v>57.976838661637309</v>
      </c>
      <c r="E6" s="110">
        <v>36.938487012285123</v>
      </c>
      <c r="F6" s="108">
        <v>44.990596134435989</v>
      </c>
      <c r="G6" s="110">
        <v>46.567035684594124</v>
      </c>
    </row>
    <row r="7" spans="2:9" x14ac:dyDescent="0.25">
      <c r="B7" s="107" t="s">
        <v>116</v>
      </c>
      <c r="C7" s="108">
        <v>19.473452857343055</v>
      </c>
      <c r="D7" s="109">
        <v>24.535021664594002</v>
      </c>
      <c r="E7" s="110">
        <v>43.916142014496231</v>
      </c>
      <c r="F7" s="108">
        <v>35.437573294135113</v>
      </c>
      <c r="G7" s="110">
        <v>36.781607159000416</v>
      </c>
    </row>
    <row r="8" spans="2:9" x14ac:dyDescent="0.25">
      <c r="B8" s="106" t="s">
        <v>111</v>
      </c>
      <c r="C8" s="95"/>
      <c r="D8" s="97"/>
      <c r="E8" s="96"/>
      <c r="F8" s="95"/>
      <c r="G8" s="96"/>
    </row>
    <row r="9" spans="2:9" x14ac:dyDescent="0.25">
      <c r="B9" s="107" t="s">
        <v>25</v>
      </c>
      <c r="C9" s="108">
        <v>76.888533010706198</v>
      </c>
      <c r="D9" s="109">
        <v>80.583473570328906</v>
      </c>
      <c r="E9" s="110">
        <v>88.95728385890051</v>
      </c>
      <c r="F9" s="108">
        <v>85.819744479137398</v>
      </c>
      <c r="G9" s="110">
        <v>81.742882749771496</v>
      </c>
    </row>
    <row r="10" spans="2:9" x14ac:dyDescent="0.25">
      <c r="B10" s="107" t="s">
        <v>26</v>
      </c>
      <c r="C10" s="108">
        <v>77.116266064433901</v>
      </c>
      <c r="D10" s="109">
        <v>74.916352981283296</v>
      </c>
      <c r="E10" s="110">
        <v>84.867095533946397</v>
      </c>
      <c r="F10" s="108">
        <v>79.330165511340496</v>
      </c>
      <c r="G10" s="110">
        <v>79.3224118943658</v>
      </c>
    </row>
    <row r="11" spans="2:9" x14ac:dyDescent="0.25">
      <c r="B11" s="107" t="s">
        <v>148</v>
      </c>
      <c r="C11" s="108">
        <v>10.1489166428139</v>
      </c>
      <c r="D11" s="109">
        <v>12.8883562005147</v>
      </c>
      <c r="E11" s="110">
        <v>14.957392025695301</v>
      </c>
      <c r="F11" s="108">
        <v>23.700744282587699</v>
      </c>
      <c r="G11" s="110">
        <v>14.6374576430632</v>
      </c>
    </row>
    <row r="12" spans="2:9" x14ac:dyDescent="0.25">
      <c r="B12" s="107" t="s">
        <v>149</v>
      </c>
      <c r="C12" s="108">
        <v>6.8593993407432201</v>
      </c>
      <c r="D12" s="109">
        <v>9.6834458227354308</v>
      </c>
      <c r="E12" s="110">
        <v>12.6073957487574</v>
      </c>
      <c r="F12" s="108">
        <v>20.825839809012102</v>
      </c>
      <c r="G12" s="110">
        <v>12.057994157597699</v>
      </c>
    </row>
    <row r="13" spans="2:9" x14ac:dyDescent="0.25">
      <c r="B13" s="111" t="s">
        <v>112</v>
      </c>
      <c r="C13" s="99"/>
      <c r="D13" s="101"/>
      <c r="E13" s="100"/>
      <c r="F13" s="99"/>
      <c r="G13" s="100"/>
    </row>
    <row r="14" spans="2:9" x14ac:dyDescent="0.25">
      <c r="B14" s="107" t="s">
        <v>150</v>
      </c>
      <c r="C14" s="112">
        <v>11.390499999999999</v>
      </c>
      <c r="D14" s="113">
        <v>10.949583333333299</v>
      </c>
      <c r="E14" s="114">
        <v>15.103</v>
      </c>
      <c r="F14" s="112">
        <v>12.2610833333333</v>
      </c>
      <c r="G14" s="114">
        <v>12.9601059590217</v>
      </c>
    </row>
    <row r="15" spans="2:9" x14ac:dyDescent="0.25">
      <c r="B15" s="107" t="s">
        <v>151</v>
      </c>
      <c r="C15" s="112">
        <v>7.2370000000000001</v>
      </c>
      <c r="D15" s="113">
        <v>7.3938559465818798</v>
      </c>
      <c r="E15" s="114">
        <v>9.6393406659065199</v>
      </c>
      <c r="F15" s="112">
        <v>8.4609763489279501</v>
      </c>
      <c r="G15" s="114">
        <v>9.0812500000000007</v>
      </c>
    </row>
    <row r="16" spans="2:9" ht="83.25" customHeight="1" x14ac:dyDescent="0.25">
      <c r="B16" s="115" t="s">
        <v>165</v>
      </c>
      <c r="C16" s="115"/>
      <c r="D16" s="115"/>
      <c r="E16" s="115"/>
      <c r="F16" s="115"/>
      <c r="G16" s="115"/>
    </row>
    <row r="17" spans="2:7" ht="51" customHeight="1" x14ac:dyDescent="0.25">
      <c r="B17" s="36"/>
      <c r="C17" s="36"/>
      <c r="D17" s="36"/>
      <c r="E17" s="36"/>
      <c r="F17" s="36"/>
      <c r="G17" s="36"/>
    </row>
    <row r="18" spans="2:7" ht="27" customHeight="1" x14ac:dyDescent="0.25">
      <c r="B18" s="16"/>
      <c r="C18" s="16"/>
      <c r="D18" s="16"/>
      <c r="E18" s="16"/>
      <c r="F18" s="16"/>
      <c r="G18" s="16"/>
    </row>
    <row r="20" spans="2:7" x14ac:dyDescent="0.25">
      <c r="B20" s="57"/>
      <c r="C20" s="57"/>
      <c r="D20" s="57"/>
      <c r="E20" s="57"/>
      <c r="F20" s="57"/>
      <c r="G20" s="57"/>
    </row>
  </sheetData>
  <mergeCells count="3">
    <mergeCell ref="B20:G20"/>
    <mergeCell ref="B3:G3"/>
    <mergeCell ref="B16:G16"/>
  </mergeCells>
  <hyperlinks>
    <hyperlink ref="I3" location="מפתח!A1" display="חזרה למפתח"/>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J8"/>
  <sheetViews>
    <sheetView rightToLeft="1" zoomScaleNormal="100" workbookViewId="0">
      <selection activeCell="B2" sqref="B2:G8"/>
    </sheetView>
  </sheetViews>
  <sheetFormatPr defaultRowHeight="14.25" x14ac:dyDescent="0.2"/>
  <cols>
    <col min="2" max="2" width="30.625" customWidth="1"/>
    <col min="3" max="3" width="6.75" customWidth="1"/>
    <col min="4" max="4" width="7.25" customWidth="1"/>
    <col min="5" max="5" width="7" customWidth="1"/>
    <col min="6" max="6" width="7.375" customWidth="1"/>
    <col min="7" max="7" width="7.25" customWidth="1"/>
  </cols>
  <sheetData>
    <row r="2" spans="2:10" s="5" customFormat="1" ht="29.25" x14ac:dyDescent="0.25">
      <c r="B2" s="81" t="s">
        <v>163</v>
      </c>
      <c r="C2" s="81"/>
      <c r="D2" s="81"/>
      <c r="E2" s="81"/>
      <c r="F2" s="81"/>
      <c r="G2" s="81"/>
      <c r="J2" s="47" t="s">
        <v>175</v>
      </c>
    </row>
    <row r="3" spans="2:10" s="5" customFormat="1" ht="40.5" x14ac:dyDescent="0.2">
      <c r="B3" s="82" t="s">
        <v>15</v>
      </c>
      <c r="C3" s="83" t="s">
        <v>16</v>
      </c>
      <c r="D3" s="83" t="s">
        <v>17</v>
      </c>
      <c r="E3" s="84" t="s">
        <v>154</v>
      </c>
      <c r="F3" s="85" t="s">
        <v>155</v>
      </c>
      <c r="G3" s="84" t="s">
        <v>20</v>
      </c>
    </row>
    <row r="4" spans="2:10" s="5" customFormat="1" ht="25.5" x14ac:dyDescent="0.2">
      <c r="B4" s="116" t="s">
        <v>152</v>
      </c>
      <c r="C4" s="108">
        <v>34.146666666666668</v>
      </c>
      <c r="D4" s="109">
        <v>43.5</v>
      </c>
      <c r="E4" s="110">
        <v>45.954999999999998</v>
      </c>
      <c r="F4" s="108">
        <v>44.35</v>
      </c>
      <c r="G4" s="110">
        <v>44.900254237288124</v>
      </c>
    </row>
    <row r="5" spans="2:10" s="5" customFormat="1" ht="25.5" x14ac:dyDescent="0.2">
      <c r="B5" s="116" t="s">
        <v>153</v>
      </c>
      <c r="C5" s="108">
        <v>64.998136913068819</v>
      </c>
      <c r="D5" s="109">
        <v>70.590803946560925</v>
      </c>
      <c r="E5" s="110">
        <v>80.988123019607613</v>
      </c>
      <c r="F5" s="108">
        <v>75.505532176523531</v>
      </c>
      <c r="G5" s="110">
        <v>77.561535196251086</v>
      </c>
    </row>
    <row r="6" spans="2:10" s="5" customFormat="1" ht="30" customHeight="1" x14ac:dyDescent="0.2">
      <c r="B6" s="116" t="s">
        <v>156</v>
      </c>
      <c r="C6" s="108">
        <v>46.645204159152208</v>
      </c>
      <c r="D6" s="109">
        <v>56.205950947209026</v>
      </c>
      <c r="E6" s="110">
        <v>72.008857228360867</v>
      </c>
      <c r="F6" s="108">
        <v>61.213077709311776</v>
      </c>
      <c r="G6" s="110">
        <v>62.912977929061732</v>
      </c>
    </row>
    <row r="7" spans="2:10" s="5" customFormat="1" ht="15" x14ac:dyDescent="0.2">
      <c r="B7" s="87" t="s">
        <v>157</v>
      </c>
      <c r="C7" s="108">
        <v>11.066666666666668</v>
      </c>
      <c r="D7" s="109">
        <v>13.666666666666666</v>
      </c>
      <c r="E7" s="110">
        <v>11.475</v>
      </c>
      <c r="F7" s="108">
        <v>10.46</v>
      </c>
      <c r="G7" s="110">
        <v>14.74666666666667</v>
      </c>
    </row>
    <row r="8" spans="2:10" s="37" customFormat="1" ht="123" customHeight="1" x14ac:dyDescent="0.2">
      <c r="B8" s="105" t="s">
        <v>171</v>
      </c>
      <c r="C8" s="105"/>
      <c r="D8" s="105"/>
      <c r="E8" s="105"/>
      <c r="F8" s="105"/>
      <c r="G8" s="105"/>
    </row>
  </sheetData>
  <mergeCells count="2">
    <mergeCell ref="B2:G2"/>
    <mergeCell ref="B8:G8"/>
  </mergeCells>
  <hyperlinks>
    <hyperlink ref="J2" location="מפתח!A1" display="חזרה למפתח"/>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26"/>
  <sheetViews>
    <sheetView rightToLeft="1" tabSelected="1" topLeftCell="A16" zoomScale="120" zoomScaleNormal="120" workbookViewId="0">
      <selection activeCell="H24" sqref="H24"/>
    </sheetView>
  </sheetViews>
  <sheetFormatPr defaultRowHeight="15" x14ac:dyDescent="0.25"/>
  <cols>
    <col min="1" max="1" width="9" style="30"/>
    <col min="2" max="2" width="12.75" style="30" customWidth="1"/>
    <col min="3" max="3" width="16.875" style="30" bestFit="1" customWidth="1"/>
    <col min="4" max="4" width="7.125" style="30" customWidth="1"/>
    <col min="5" max="5" width="6.75" style="30" customWidth="1"/>
    <col min="6" max="6" width="7.375" style="30" customWidth="1"/>
    <col min="7" max="7" width="7.125" style="30" customWidth="1"/>
    <col min="8" max="16384" width="9" style="30"/>
  </cols>
  <sheetData>
    <row r="1" spans="2:9" ht="32.25" customHeight="1" x14ac:dyDescent="0.25">
      <c r="B1" s="117" t="s">
        <v>167</v>
      </c>
      <c r="C1" s="117"/>
      <c r="D1" s="117"/>
      <c r="E1" s="117"/>
      <c r="F1" s="117"/>
      <c r="G1" s="117"/>
      <c r="I1" s="47" t="s">
        <v>175</v>
      </c>
    </row>
    <row r="2" spans="2:9" x14ac:dyDescent="0.25">
      <c r="B2" s="118" t="s">
        <v>129</v>
      </c>
      <c r="C2" s="118"/>
      <c r="D2" s="118"/>
      <c r="E2" s="118"/>
      <c r="F2" s="118"/>
      <c r="G2" s="118"/>
    </row>
    <row r="3" spans="2:9" x14ac:dyDescent="0.25">
      <c r="B3" s="119" t="s">
        <v>134</v>
      </c>
      <c r="C3" s="119"/>
      <c r="D3" s="119"/>
      <c r="E3" s="119"/>
      <c r="F3" s="119"/>
      <c r="G3" s="119"/>
    </row>
    <row r="4" spans="2:9" x14ac:dyDescent="0.25">
      <c r="B4" s="120"/>
      <c r="C4" s="121"/>
      <c r="D4" s="122" t="s">
        <v>27</v>
      </c>
      <c r="E4" s="123"/>
      <c r="F4" s="122" t="s">
        <v>12</v>
      </c>
      <c r="G4" s="124"/>
    </row>
    <row r="5" spans="2:9" x14ac:dyDescent="0.25">
      <c r="B5" s="125"/>
      <c r="C5" s="126"/>
      <c r="D5" s="127" t="s">
        <v>28</v>
      </c>
      <c r="E5" s="128" t="s">
        <v>29</v>
      </c>
      <c r="F5" s="127" t="s">
        <v>28</v>
      </c>
      <c r="G5" s="129" t="s">
        <v>29</v>
      </c>
    </row>
    <row r="6" spans="2:9" x14ac:dyDescent="0.25">
      <c r="B6" s="130" t="s">
        <v>159</v>
      </c>
      <c r="C6" s="131" t="s">
        <v>30</v>
      </c>
      <c r="D6" s="132">
        <v>53</v>
      </c>
      <c r="E6" s="133">
        <v>55</v>
      </c>
      <c r="F6" s="132">
        <v>58</v>
      </c>
      <c r="G6" s="133">
        <v>55</v>
      </c>
    </row>
    <row r="7" spans="2:9" x14ac:dyDescent="0.25">
      <c r="B7" s="134"/>
      <c r="C7" s="135" t="s">
        <v>31</v>
      </c>
      <c r="D7" s="136">
        <v>12.355264450033655</v>
      </c>
      <c r="E7" s="137">
        <v>13.965863855175067</v>
      </c>
      <c r="F7" s="136">
        <v>12.678687977190187</v>
      </c>
      <c r="G7" s="137">
        <v>13.728205604813365</v>
      </c>
    </row>
    <row r="8" spans="2:9" x14ac:dyDescent="0.25">
      <c r="B8" s="134"/>
      <c r="C8" s="135" t="s">
        <v>32</v>
      </c>
      <c r="D8" s="136">
        <v>18.99621724034893</v>
      </c>
      <c r="E8" s="137">
        <v>39.897299909668718</v>
      </c>
      <c r="F8" s="138">
        <v>24.349132034722274</v>
      </c>
      <c r="G8" s="137">
        <v>37.039822737630196</v>
      </c>
    </row>
    <row r="9" spans="2:9" x14ac:dyDescent="0.25">
      <c r="B9" s="139"/>
      <c r="C9" s="140" t="s">
        <v>33</v>
      </c>
      <c r="D9" s="136">
        <v>16.817116809642346</v>
      </c>
      <c r="E9" s="141">
        <v>0.66786891355526257</v>
      </c>
      <c r="F9" s="138">
        <v>1.9209554617235507</v>
      </c>
      <c r="G9" s="141">
        <v>0.52101938828390792</v>
      </c>
    </row>
    <row r="10" spans="2:9" ht="30.75" customHeight="1" x14ac:dyDescent="0.25">
      <c r="B10" s="134" t="s">
        <v>135</v>
      </c>
      <c r="C10" s="142" t="s">
        <v>137</v>
      </c>
      <c r="D10" s="143">
        <v>7.620416221053568</v>
      </c>
      <c r="E10" s="144">
        <v>8.3651343129025939</v>
      </c>
      <c r="F10" s="143">
        <v>9.6966632860922424</v>
      </c>
      <c r="G10" s="144">
        <v>16.617144043557481</v>
      </c>
    </row>
    <row r="11" spans="2:9" x14ac:dyDescent="0.25">
      <c r="B11" s="134"/>
      <c r="C11" s="135" t="s">
        <v>30</v>
      </c>
      <c r="D11" s="132">
        <v>37</v>
      </c>
      <c r="E11" s="133">
        <v>37</v>
      </c>
      <c r="F11" s="132">
        <v>39</v>
      </c>
      <c r="G11" s="133">
        <v>36</v>
      </c>
    </row>
    <row r="12" spans="2:9" x14ac:dyDescent="0.25">
      <c r="B12" s="134"/>
      <c r="C12" s="135" t="s">
        <v>31</v>
      </c>
      <c r="D12" s="136">
        <v>13.919281431206128</v>
      </c>
      <c r="E12" s="137">
        <v>14.047673144419289</v>
      </c>
      <c r="F12" s="136">
        <v>13.807321849120683</v>
      </c>
      <c r="G12" s="137">
        <v>14.407017329998789</v>
      </c>
    </row>
    <row r="13" spans="2:9" x14ac:dyDescent="0.25">
      <c r="B13" s="134"/>
      <c r="C13" s="135" t="s">
        <v>32</v>
      </c>
      <c r="D13" s="136">
        <v>38.732159861103341</v>
      </c>
      <c r="E13" s="137">
        <v>52.795073769658089</v>
      </c>
      <c r="F13" s="136">
        <v>37.943012396306649</v>
      </c>
      <c r="G13" s="137">
        <v>53.342739309090838</v>
      </c>
    </row>
    <row r="14" spans="2:9" ht="15.75" x14ac:dyDescent="0.25">
      <c r="B14" s="134"/>
      <c r="C14" s="135" t="s">
        <v>158</v>
      </c>
      <c r="D14" s="136">
        <v>10.846265346217207</v>
      </c>
      <c r="E14" s="137" t="s">
        <v>21</v>
      </c>
      <c r="F14" s="138" t="s">
        <v>21</v>
      </c>
      <c r="G14" s="137" t="s">
        <v>21</v>
      </c>
    </row>
    <row r="15" spans="2:9" x14ac:dyDescent="0.25">
      <c r="B15" s="130" t="s">
        <v>127</v>
      </c>
      <c r="C15" s="131" t="s">
        <v>30</v>
      </c>
      <c r="D15" s="132">
        <v>51</v>
      </c>
      <c r="E15" s="133">
        <v>53</v>
      </c>
      <c r="F15" s="132">
        <v>58</v>
      </c>
      <c r="G15" s="133">
        <v>55</v>
      </c>
    </row>
    <row r="16" spans="2:9" x14ac:dyDescent="0.25">
      <c r="B16" s="134"/>
      <c r="C16" s="135" t="s">
        <v>31</v>
      </c>
      <c r="D16" s="136">
        <v>12.422964998649341</v>
      </c>
      <c r="E16" s="137">
        <v>13.974905909760956</v>
      </c>
      <c r="F16" s="136">
        <v>12.730833835174568</v>
      </c>
      <c r="G16" s="137">
        <v>13.697628074214011</v>
      </c>
    </row>
    <row r="17" spans="2:7" x14ac:dyDescent="0.25">
      <c r="B17" s="134"/>
      <c r="C17" s="135" t="s">
        <v>32</v>
      </c>
      <c r="D17" s="136">
        <v>18.660406176032655</v>
      </c>
      <c r="E17" s="137">
        <v>40.037667139538506</v>
      </c>
      <c r="F17" s="136">
        <v>24.958776164266091</v>
      </c>
      <c r="G17" s="137">
        <v>35.784606403280051</v>
      </c>
    </row>
    <row r="18" spans="2:7" x14ac:dyDescent="0.25">
      <c r="B18" s="139"/>
      <c r="C18" s="140" t="s">
        <v>33</v>
      </c>
      <c r="D18" s="136">
        <v>16.165895929518541</v>
      </c>
      <c r="E18" s="137">
        <v>0.47196221576996744</v>
      </c>
      <c r="F18" s="138">
        <v>1.9702057968748516</v>
      </c>
      <c r="G18" s="137">
        <v>0.58006268165462449</v>
      </c>
    </row>
    <row r="19" spans="2:7" ht="26.25" x14ac:dyDescent="0.25">
      <c r="B19" s="130" t="s">
        <v>136</v>
      </c>
      <c r="C19" s="142" t="s">
        <v>128</v>
      </c>
      <c r="D19" s="145">
        <v>19.64867940376012</v>
      </c>
      <c r="E19" s="146">
        <v>14.62560892331282</v>
      </c>
      <c r="F19" s="145">
        <v>11.109447351271569</v>
      </c>
      <c r="G19" s="146">
        <v>15.447837674339707</v>
      </c>
    </row>
    <row r="20" spans="2:7" x14ac:dyDescent="0.25">
      <c r="B20" s="134"/>
      <c r="C20" s="135" t="s">
        <v>30</v>
      </c>
      <c r="D20" s="132">
        <v>39</v>
      </c>
      <c r="E20" s="133">
        <v>39</v>
      </c>
      <c r="F20" s="132">
        <v>46</v>
      </c>
      <c r="G20" s="133">
        <v>38</v>
      </c>
    </row>
    <row r="21" spans="2:7" x14ac:dyDescent="0.25">
      <c r="B21" s="134"/>
      <c r="C21" s="135" t="s">
        <v>31</v>
      </c>
      <c r="D21" s="136">
        <v>13.16439332098189</v>
      </c>
      <c r="E21" s="137">
        <v>14.312930940276146</v>
      </c>
      <c r="F21" s="136">
        <v>13.851415733622325</v>
      </c>
      <c r="G21" s="137">
        <v>14.409421962616126</v>
      </c>
    </row>
    <row r="22" spans="2:7" x14ac:dyDescent="0.25">
      <c r="B22" s="134"/>
      <c r="C22" s="135" t="s">
        <v>32</v>
      </c>
      <c r="D22" s="136">
        <v>24.374953814034093</v>
      </c>
      <c r="E22" s="137">
        <v>45.389657142862966</v>
      </c>
      <c r="F22" s="136">
        <v>38.765637498911985</v>
      </c>
      <c r="G22" s="137">
        <v>51.106792052061458</v>
      </c>
    </row>
    <row r="23" spans="2:7" ht="15.75" customHeight="1" x14ac:dyDescent="0.25">
      <c r="B23" s="139"/>
      <c r="C23" s="140" t="s">
        <v>158</v>
      </c>
      <c r="D23" s="147">
        <v>11.488180548885042</v>
      </c>
      <c r="E23" s="148" t="s">
        <v>21</v>
      </c>
      <c r="F23" s="149" t="s">
        <v>21</v>
      </c>
      <c r="G23" s="148" t="s">
        <v>21</v>
      </c>
    </row>
    <row r="24" spans="2:7" ht="15" customHeight="1" x14ac:dyDescent="0.25">
      <c r="B24" s="150" t="s">
        <v>166</v>
      </c>
      <c r="C24" s="150"/>
      <c r="D24" s="150"/>
      <c r="E24" s="150"/>
      <c r="F24" s="150"/>
      <c r="G24" s="150"/>
    </row>
    <row r="25" spans="2:7" x14ac:dyDescent="0.25">
      <c r="B25" s="150"/>
      <c r="C25" s="150"/>
      <c r="D25" s="150"/>
      <c r="E25" s="150"/>
      <c r="F25" s="150"/>
      <c r="G25" s="150"/>
    </row>
    <row r="26" spans="2:7" ht="37.5" customHeight="1" x14ac:dyDescent="0.25">
      <c r="B26" s="150"/>
      <c r="C26" s="150"/>
      <c r="D26" s="150"/>
      <c r="E26" s="150"/>
      <c r="F26" s="150"/>
      <c r="G26" s="150"/>
    </row>
  </sheetData>
  <mergeCells count="10">
    <mergeCell ref="B1:G1"/>
    <mergeCell ref="B2:G2"/>
    <mergeCell ref="B3:G3"/>
    <mergeCell ref="B10:B14"/>
    <mergeCell ref="B15:B18"/>
    <mergeCell ref="B19:B23"/>
    <mergeCell ref="B24:G26"/>
    <mergeCell ref="D4:E4"/>
    <mergeCell ref="F4:G4"/>
    <mergeCell ref="B6:B9"/>
  </mergeCells>
  <hyperlinks>
    <hyperlink ref="I1" location="מפתח!A1" display="חזרה למפתח"/>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G8"/>
  <sheetViews>
    <sheetView zoomScale="120" zoomScaleNormal="120" workbookViewId="0">
      <selection activeCell="G10" sqref="G10"/>
    </sheetView>
  </sheetViews>
  <sheetFormatPr defaultColWidth="9" defaultRowHeight="14.25" x14ac:dyDescent="0.2"/>
  <cols>
    <col min="1" max="16384" width="9" style="5"/>
  </cols>
  <sheetData>
    <row r="1" spans="1:7" ht="47.25" x14ac:dyDescent="0.2">
      <c r="B1" s="3" t="s">
        <v>16</v>
      </c>
      <c r="C1" s="3" t="s">
        <v>17</v>
      </c>
      <c r="D1" s="3" t="s">
        <v>18</v>
      </c>
      <c r="E1" s="3" t="s">
        <v>19</v>
      </c>
      <c r="F1" s="5" t="s">
        <v>20</v>
      </c>
      <c r="G1" s="47" t="s">
        <v>175</v>
      </c>
    </row>
    <row r="2" spans="1:7" x14ac:dyDescent="0.2">
      <c r="A2" s="12" t="s">
        <v>34</v>
      </c>
      <c r="B2" s="31">
        <f>2.27991025115202%*100</f>
        <v>2.2799102511520202</v>
      </c>
      <c r="C2" s="31">
        <f>1.73476005188067%*100</f>
        <v>1.7347600518806701</v>
      </c>
      <c r="D2" s="31">
        <f>12.4196451529956%*100</f>
        <v>12.419645152995599</v>
      </c>
      <c r="E2" s="31">
        <f>11.3851448236306%*100</f>
        <v>11.385144823630601</v>
      </c>
      <c r="F2" s="31">
        <f>0.915673083861863%*100</f>
        <v>0.91567308386186297</v>
      </c>
    </row>
    <row r="3" spans="1:7" x14ac:dyDescent="0.2">
      <c r="A3" s="12" t="s">
        <v>35</v>
      </c>
      <c r="B3" s="31">
        <f>14.2826123670052%*100</f>
        <v>14.282612367005198</v>
      </c>
      <c r="C3" s="31">
        <f>12.3973194984868%*100</f>
        <v>12.3973194984868</v>
      </c>
      <c r="D3" s="31">
        <f>13.842461643953%*100</f>
        <v>13.842461643952999</v>
      </c>
      <c r="E3" s="31">
        <f>14.4154478539337%*100</f>
        <v>14.415447853933699</v>
      </c>
      <c r="F3" s="31">
        <f>19.6332496772693%*100</f>
        <v>19.633249677269301</v>
      </c>
    </row>
    <row r="4" spans="1:7" x14ac:dyDescent="0.2">
      <c r="A4" s="12" t="s">
        <v>36</v>
      </c>
      <c r="B4" s="31">
        <f>13.4140751284711%*100</f>
        <v>13.414075128471101</v>
      </c>
      <c r="C4" s="31">
        <f>8.83052313013403%*100</f>
        <v>8.8305231301340292</v>
      </c>
      <c r="D4" s="31">
        <f>14.8795748692894%*100</f>
        <v>14.879574869289399</v>
      </c>
      <c r="E4" s="31">
        <f>13.1058216231718%*100</f>
        <v>13.105821623171799</v>
      </c>
      <c r="F4" s="31">
        <f>11.0377895555538%*100</f>
        <v>11.0377895555538</v>
      </c>
    </row>
    <row r="5" spans="1:7" x14ac:dyDescent="0.2">
      <c r="A5" s="12" t="s">
        <v>37</v>
      </c>
      <c r="B5" s="31">
        <f>10.2222007768583%*100</f>
        <v>10.222200776858299</v>
      </c>
      <c r="C5" s="31">
        <f>8.52248162559447%*100</f>
        <v>8.5224816255944695</v>
      </c>
      <c r="D5" s="31">
        <f>8.57975486414674%*100</f>
        <v>8.5797548641467394</v>
      </c>
      <c r="E5" s="31">
        <f>6.33782621164325%*100</f>
        <v>6.3378262116432511</v>
      </c>
      <c r="F5" s="31">
        <f>10.6392873465526%*100</f>
        <v>10.639287346552599</v>
      </c>
    </row>
    <row r="6" spans="1:7" x14ac:dyDescent="0.2">
      <c r="A6" s="12" t="s">
        <v>38</v>
      </c>
      <c r="B6" s="31">
        <f>14.9967429853555%*100</f>
        <v>14.9967429853555</v>
      </c>
      <c r="C6" s="31">
        <f>26.4699524427151%*100</f>
        <v>26.469952442715101</v>
      </c>
      <c r="D6" s="31">
        <f>11.0396845804406%*100</f>
        <v>11.0396845804406</v>
      </c>
      <c r="E6" s="31">
        <f>12.6756524232865%*100</f>
        <v>12.675652423286502</v>
      </c>
      <c r="F6" s="32">
        <f>9.63942365515527%*100</f>
        <v>9.6394236551552694</v>
      </c>
    </row>
    <row r="7" spans="1:7" x14ac:dyDescent="0.2">
      <c r="A7" s="12" t="s">
        <v>39</v>
      </c>
      <c r="B7" s="31">
        <f>11.7517913580545%*100</f>
        <v>11.751791358054501</v>
      </c>
      <c r="C7" s="31">
        <f>10.9922178988327%*100</f>
        <v>10.992217898832701</v>
      </c>
      <c r="D7" s="31">
        <f>7.09694008742607%*100</f>
        <v>7.0969400874260691</v>
      </c>
      <c r="E7" s="31">
        <f>7.48494407800401%*100</f>
        <v>7.4849440780040108</v>
      </c>
      <c r="F7" s="32">
        <f>12.0697258593456%*100</f>
        <v>12.069725859345599</v>
      </c>
    </row>
    <row r="8" spans="1:7" x14ac:dyDescent="0.2">
      <c r="A8" s="12" t="s">
        <v>107</v>
      </c>
      <c r="B8" s="31">
        <f>6.46577722019832%*100</f>
        <v>6.4657772201983192</v>
      </c>
      <c r="C8" s="31">
        <f>8.60354517942067%*100</f>
        <v>8.6035451794206708</v>
      </c>
      <c r="D8" s="31">
        <f>8.77689208879746%*100</f>
        <v>8.7768920887974602</v>
      </c>
      <c r="E8" s="31">
        <f>7.34155434470892%*100</f>
        <v>7.3415543447089195</v>
      </c>
      <c r="F8" s="31">
        <f>12.3166849747829%*100</f>
        <v>12.3166849747829</v>
      </c>
    </row>
  </sheetData>
  <hyperlinks>
    <hyperlink ref="G1" location="מפתח!A1" display="חזרה למפתח"/>
  </hyperlinks>
  <pageMargins left="0.7" right="0.7" top="0.75" bottom="0.75" header="0.3" footer="0.3"/>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D1:L13"/>
  <sheetViews>
    <sheetView topLeftCell="D7" zoomScale="85" zoomScaleNormal="85" workbookViewId="0">
      <selection activeCell="R5" sqref="R5"/>
    </sheetView>
  </sheetViews>
  <sheetFormatPr defaultColWidth="9" defaultRowHeight="15" x14ac:dyDescent="0.25"/>
  <cols>
    <col min="1" max="1" width="16.875" style="4" bestFit="1" customWidth="1"/>
    <col min="2" max="7" width="9" style="4"/>
    <col min="8" max="8" width="16.875" style="4" bestFit="1" customWidth="1"/>
    <col min="9" max="9" width="16.875" style="4" customWidth="1"/>
    <col min="10" max="16384" width="9" style="4"/>
  </cols>
  <sheetData>
    <row r="1" spans="4:12" ht="29.25" x14ac:dyDescent="0.25">
      <c r="H1" s="4" t="s">
        <v>29</v>
      </c>
      <c r="J1" s="4" t="s">
        <v>28</v>
      </c>
      <c r="L1" s="47" t="s">
        <v>175</v>
      </c>
    </row>
    <row r="2" spans="4:12" ht="27" customHeight="1" thickBot="1" x14ac:dyDescent="0.3">
      <c r="G2" s="58" t="s">
        <v>42</v>
      </c>
      <c r="H2" s="58"/>
      <c r="I2" s="58"/>
      <c r="J2" s="58"/>
      <c r="K2" s="33"/>
    </row>
    <row r="3" spans="4:12" ht="15.75" thickBot="1" x14ac:dyDescent="0.3">
      <c r="G3" s="22"/>
      <c r="H3" s="23" t="s">
        <v>44</v>
      </c>
      <c r="I3" s="23"/>
      <c r="J3" s="24" t="s">
        <v>45</v>
      </c>
      <c r="K3" s="38"/>
    </row>
    <row r="4" spans="4:12" x14ac:dyDescent="0.25">
      <c r="F4" s="59" t="s">
        <v>50</v>
      </c>
      <c r="G4" s="25" t="s">
        <v>46</v>
      </c>
      <c r="H4" s="26">
        <v>70.206579132077763</v>
      </c>
      <c r="I4" s="26"/>
      <c r="J4" s="27">
        <v>68.58352635892409</v>
      </c>
      <c r="K4" s="26"/>
    </row>
    <row r="5" spans="4:12" x14ac:dyDescent="0.25">
      <c r="D5" s="52"/>
      <c r="E5" s="51"/>
      <c r="F5" s="60"/>
      <c r="G5" s="25" t="s">
        <v>51</v>
      </c>
      <c r="H5" s="26">
        <v>15.343468115036124</v>
      </c>
      <c r="I5" s="26"/>
      <c r="J5" s="27">
        <v>21.789615987186718</v>
      </c>
      <c r="K5" s="26"/>
    </row>
    <row r="6" spans="4:12" ht="15.75" thickBot="1" x14ac:dyDescent="0.3">
      <c r="F6" s="61"/>
      <c r="G6" s="48" t="s">
        <v>47</v>
      </c>
      <c r="H6" s="49">
        <v>12.325341449556927</v>
      </c>
      <c r="I6" s="49"/>
      <c r="J6" s="50">
        <v>8.0925696856331442</v>
      </c>
      <c r="K6" s="26"/>
    </row>
    <row r="7" spans="4:12" x14ac:dyDescent="0.25">
      <c r="G7"/>
      <c r="H7"/>
      <c r="I7"/>
      <c r="J7"/>
      <c r="K7"/>
    </row>
    <row r="8" spans="4:12" x14ac:dyDescent="0.25">
      <c r="G8"/>
      <c r="H8"/>
      <c r="I8"/>
      <c r="J8"/>
      <c r="K8"/>
    </row>
    <row r="9" spans="4:12" ht="30" customHeight="1" thickBot="1" x14ac:dyDescent="0.3">
      <c r="G9" s="62" t="str">
        <f>[2]workplace_gvulzafon!G18</f>
        <v>מקומות עבודה של תושבי גבול לבנון, בכל רמות ההכנסה</v>
      </c>
      <c r="H9" s="62"/>
      <c r="I9" s="62"/>
      <c r="J9" s="62"/>
      <c r="K9" s="34"/>
    </row>
    <row r="10" spans="4:12" ht="15.75" thickBot="1" x14ac:dyDescent="0.3">
      <c r="G10" s="22"/>
      <c r="H10" s="23" t="str">
        <f>[2]workplace_gvulzafon!H19</f>
        <v>Rural</v>
      </c>
      <c r="I10" s="23"/>
      <c r="J10" s="24" t="str">
        <f>[2]workplace_gvulzafon!I19</f>
        <v>Urban</v>
      </c>
      <c r="K10" s="38"/>
    </row>
    <row r="11" spans="4:12" x14ac:dyDescent="0.25">
      <c r="F11" s="59" t="s">
        <v>52</v>
      </c>
      <c r="G11" s="25" t="str">
        <f>[2]workplace_gvulzafon!G20</f>
        <v>בגבול לבנון</v>
      </c>
      <c r="H11" s="26">
        <v>84</v>
      </c>
      <c r="I11" s="26"/>
      <c r="J11" s="27">
        <v>89</v>
      </c>
      <c r="K11" s="26"/>
    </row>
    <row r="12" spans="4:12" x14ac:dyDescent="0.25">
      <c r="F12" s="63"/>
      <c r="G12" s="25" t="str">
        <f>[2]workplace_gvulzafon!G21</f>
        <v>במחוז הצפון או מחוז חיפה</v>
      </c>
      <c r="H12" s="26">
        <v>10.684612113243489</v>
      </c>
      <c r="I12" s="26"/>
      <c r="J12" s="27">
        <v>8.2210933603955212</v>
      </c>
      <c r="K12" s="26"/>
    </row>
    <row r="13" spans="4:12" ht="15.75" thickBot="1" x14ac:dyDescent="0.3">
      <c r="F13" s="64"/>
      <c r="G13" s="48" t="str">
        <f>[2]workplace_gvulzafon!G22</f>
        <v>במחוז תל אביב/המרכז</v>
      </c>
      <c r="H13" s="49">
        <v>4</v>
      </c>
      <c r="I13" s="49"/>
      <c r="J13" s="50">
        <v>2</v>
      </c>
      <c r="K13" s="26"/>
    </row>
  </sheetData>
  <mergeCells count="4">
    <mergeCell ref="G2:J2"/>
    <mergeCell ref="F4:F6"/>
    <mergeCell ref="G9:J9"/>
    <mergeCell ref="F11:F13"/>
  </mergeCells>
  <hyperlinks>
    <hyperlink ref="L1" location="מפתח!A1" display="חזרה למפתח"/>
  </hyperlinks>
  <pageMargins left="0.7" right="0.7" top="0.75" bottom="0.75" header="0.3" footer="0.3"/>
  <pageSetup paperSize="9"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pageSetUpPr fitToPage="1"/>
  </sheetPr>
  <dimension ref="E1:M13"/>
  <sheetViews>
    <sheetView zoomScale="85" zoomScaleNormal="85" workbookViewId="0">
      <selection activeCell="P1" sqref="P1"/>
    </sheetView>
  </sheetViews>
  <sheetFormatPr defaultColWidth="9" defaultRowHeight="15" x14ac:dyDescent="0.25"/>
  <cols>
    <col min="1" max="3" width="9" style="4"/>
    <col min="4" max="4" width="2.625" style="4" customWidth="1"/>
    <col min="5" max="5" width="8" style="4" hidden="1" customWidth="1"/>
    <col min="6" max="6" width="26.875" style="4" customWidth="1"/>
    <col min="7" max="16384" width="9" style="4"/>
  </cols>
  <sheetData>
    <row r="1" spans="6:13" ht="29.25" x14ac:dyDescent="0.25">
      <c r="M1" s="47" t="s">
        <v>175</v>
      </c>
    </row>
    <row r="3" spans="6:13" x14ac:dyDescent="0.25">
      <c r="H3" s="4" t="s">
        <v>29</v>
      </c>
      <c r="I3" s="4" t="s">
        <v>28</v>
      </c>
    </row>
    <row r="4" spans="6:13" ht="37.5" customHeight="1" thickBot="1" x14ac:dyDescent="0.3">
      <c r="G4" s="58" t="s">
        <v>42</v>
      </c>
      <c r="H4" s="58"/>
      <c r="I4" s="58"/>
      <c r="K4" s="67" t="s">
        <v>43</v>
      </c>
      <c r="L4" s="67"/>
    </row>
    <row r="5" spans="6:13" x14ac:dyDescent="0.25">
      <c r="G5" s="6"/>
      <c r="H5" s="7" t="s">
        <v>44</v>
      </c>
      <c r="I5" s="8" t="s">
        <v>45</v>
      </c>
      <c r="K5" s="6" t="s">
        <v>44</v>
      </c>
      <c r="L5" s="8" t="s">
        <v>45</v>
      </c>
    </row>
    <row r="6" spans="6:13" ht="15.75" thickBot="1" x14ac:dyDescent="0.3">
      <c r="F6" s="65" t="s">
        <v>132</v>
      </c>
      <c r="G6" s="9" t="s">
        <v>46</v>
      </c>
      <c r="H6" s="26">
        <v>51</v>
      </c>
      <c r="I6" s="27">
        <v>46</v>
      </c>
      <c r="K6" s="10">
        <v>0.22</v>
      </c>
      <c r="L6" s="11">
        <v>0.11933810819216144</v>
      </c>
    </row>
    <row r="7" spans="6:13" x14ac:dyDescent="0.25">
      <c r="F7" s="66"/>
      <c r="G7" s="9" t="s">
        <v>51</v>
      </c>
      <c r="H7" s="26">
        <v>25</v>
      </c>
      <c r="I7" s="27">
        <v>36</v>
      </c>
    </row>
    <row r="8" spans="6:13" ht="15" customHeight="1" x14ac:dyDescent="0.25">
      <c r="F8" s="66"/>
      <c r="G8" s="9" t="s">
        <v>47</v>
      </c>
      <c r="H8" s="26">
        <v>21</v>
      </c>
      <c r="I8" s="27">
        <v>16</v>
      </c>
    </row>
    <row r="10" spans="6:13" ht="27.75" customHeight="1" thickBot="1" x14ac:dyDescent="0.3">
      <c r="G10" s="58" t="str">
        <f>[3]workplace_gvulzafon_p75!G18</f>
        <v>מקומות עבודה של תושבי גבול לבנון, בכל רמות ההכנסה</v>
      </c>
      <c r="H10" s="58"/>
      <c r="I10" s="58"/>
      <c r="K10" s="67" t="str">
        <f>[3]workplace_gvulzafon_p75!K18</f>
        <v>שיעור העובדים שהם מעל אחוזון 75 הארצי</v>
      </c>
      <c r="L10" s="67">
        <f>[3]workplace_gvulzafon_p75!L18</f>
        <v>0</v>
      </c>
    </row>
    <row r="11" spans="6:13" ht="27.75" customHeight="1" x14ac:dyDescent="0.25">
      <c r="F11" s="65" t="s">
        <v>119</v>
      </c>
      <c r="G11" s="6" t="s">
        <v>48</v>
      </c>
      <c r="H11" s="26">
        <v>76</v>
      </c>
      <c r="I11" s="27">
        <v>77</v>
      </c>
      <c r="K11" s="6" t="str">
        <f>[3]workplace_gvulzafon_p75!K19</f>
        <v>Rural</v>
      </c>
      <c r="L11" s="8" t="str">
        <f>[3]workplace_gvulzafon_p75!L19</f>
        <v>Urban</v>
      </c>
    </row>
    <row r="12" spans="6:13" ht="27.75" customHeight="1" thickBot="1" x14ac:dyDescent="0.3">
      <c r="F12" s="66"/>
      <c r="G12" s="9" t="s">
        <v>49</v>
      </c>
      <c r="H12" s="26">
        <v>17</v>
      </c>
      <c r="I12" s="27">
        <v>17</v>
      </c>
      <c r="K12" s="10">
        <v>0.1916057829889862</v>
      </c>
      <c r="L12" s="11">
        <v>0.10929567512600323</v>
      </c>
    </row>
    <row r="13" spans="6:13" x14ac:dyDescent="0.25">
      <c r="F13" s="66"/>
      <c r="G13" s="9" t="s">
        <v>47</v>
      </c>
      <c r="H13" s="26">
        <v>7</v>
      </c>
      <c r="I13" s="27">
        <v>4</v>
      </c>
    </row>
  </sheetData>
  <mergeCells count="6">
    <mergeCell ref="F11:F13"/>
    <mergeCell ref="G4:I4"/>
    <mergeCell ref="K4:L4"/>
    <mergeCell ref="F6:F8"/>
    <mergeCell ref="G10:I10"/>
    <mergeCell ref="K10:L10"/>
  </mergeCells>
  <hyperlinks>
    <hyperlink ref="M1" location="מפתח!A1" display="חזרה למפתח"/>
  </hyperlinks>
  <pageMargins left="0.7" right="0.7" top="0.75" bottom="0.75" header="0.3" footer="0.3"/>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13</vt:i4>
      </vt:variant>
    </vt:vector>
  </HeadingPairs>
  <TitlesOfParts>
    <vt:vector size="13" baseType="lpstr">
      <vt:lpstr>מפתח</vt:lpstr>
      <vt:lpstr>לוח_ז-1_לפרק</vt:lpstr>
      <vt:lpstr>לוח_ז-2_לפרק</vt:lpstr>
      <vt:lpstr>לוח_ז-3_לפרק</vt:lpstr>
      <vt:lpstr>לוח_ז-4_לפרק</vt:lpstr>
      <vt:lpstr>לוח_ז-5_לפרק</vt:lpstr>
      <vt:lpstr>איור_ז-1_לפרק</vt:lpstr>
      <vt:lpstr>איור_ז-2א_לפרק</vt:lpstr>
      <vt:lpstr>איור_ז-2ב_לפרק</vt:lpstr>
      <vt:lpstr>איור_ז-3א_לפרק</vt:lpstr>
      <vt:lpstr>איור_ז-3ב_לפרק</vt:lpstr>
      <vt:lpstr>איור_ז4_לפרק</vt:lpstr>
      <vt:lpstr>איור_ז5_לפרק</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תמר רמות-ניסקה</dc:creator>
  <cp:lastModifiedBy>תמר רמות-ניסקה</cp:lastModifiedBy>
  <cp:lastPrinted>2024-03-12T08:49:26Z</cp:lastPrinted>
  <dcterms:created xsi:type="dcterms:W3CDTF">2024-02-15T08:08:33Z</dcterms:created>
  <dcterms:modified xsi:type="dcterms:W3CDTF">2024-03-19T11:31:47Z</dcterms:modified>
</cp:coreProperties>
</file>