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drawings/drawing7.xml" ContentType="application/vnd.openxmlformats-officedocument.drawingml.chartshape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worksheets/sheet1.xml" ContentType="application/vnd.openxmlformats-officedocument.spreadsheetml.workshee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heets/sheet3.xml" ContentType="application/vnd.openxmlformats-officedocument.spreadsheetml.chart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chartsheets/sheet6.xml" ContentType="application/vnd.openxmlformats-officedocument.spreadsheetml.chartsheet+xml"/>
  <Override PartName="/xl/worksheets/sheet6.xml" ContentType="application/vnd.openxmlformats-officedocument.spreadsheetml.worksheet+xml"/>
  <Override PartName="/xl/chartsheets/sheet5.xml" ContentType="application/vnd.openxmlformats-officedocument.spreadsheetml.chartsheet+xml"/>
  <Override PartName="/xl/worksheets/sheet5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נכסים והתחייבויות\הודעה לעיתונות\Q3-2019\תוצרים\"/>
    </mc:Choice>
  </mc:AlternateContent>
  <bookViews>
    <workbookView xWindow="0" yWindow="0" windowWidth="28800" windowHeight="12045" firstSheet="1" activeTab="11"/>
  </bookViews>
  <sheets>
    <sheet name="לוח" sheetId="1" r:id="rId1"/>
    <sheet name="תרשים1" sheetId="2" r:id="rId2"/>
    <sheet name="נתונים1" sheetId="3" r:id="rId3"/>
    <sheet name="תרשים2" sheetId="4" r:id="rId4"/>
    <sheet name="נתונים2" sheetId="5" r:id="rId5"/>
    <sheet name="תרשים3" sheetId="6" r:id="rId6"/>
    <sheet name="נתונים3" sheetId="7" r:id="rId7"/>
    <sheet name="תרשים4" sheetId="8" r:id="rId8"/>
    <sheet name="נתונים4" sheetId="9" r:id="rId9"/>
    <sheet name="תרשים5" sheetId="10" r:id="rId10"/>
    <sheet name="נתונים5" sheetId="11" r:id="rId11"/>
    <sheet name="תרשים6" sheetId="12" r:id="rId12"/>
    <sheet name="נתונים6" sheetId="13" r:id="rId13"/>
  </sheets>
  <externalReferences>
    <externalReference r:id="rId14"/>
    <externalReference r:id="rId15"/>
  </externalReferences>
  <definedNames>
    <definedName name="_xlnm._FilterDatabase" localSheetId="4" hidden="1">נתונים2!$A$1:$D$32</definedName>
    <definedName name="chart1line1">נתונים1!$B1048566:$B4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3" l="1"/>
  <c r="C54" i="13"/>
  <c r="B54" i="13"/>
  <c r="D53" i="13"/>
  <c r="C53" i="13"/>
  <c r="B53" i="13"/>
  <c r="D52" i="13"/>
  <c r="C52" i="13"/>
  <c r="B52" i="13"/>
  <c r="D51" i="13"/>
  <c r="C51" i="13"/>
  <c r="B51" i="13"/>
  <c r="D50" i="13"/>
  <c r="C50" i="13"/>
  <c r="B50" i="13"/>
  <c r="D49" i="13"/>
  <c r="C49" i="13"/>
  <c r="B49" i="13"/>
  <c r="D48" i="13"/>
  <c r="C48" i="13"/>
  <c r="B48" i="13"/>
  <c r="D47" i="13"/>
  <c r="C47" i="13"/>
  <c r="B47" i="13"/>
  <c r="D46" i="13"/>
  <c r="C46" i="13"/>
  <c r="B46" i="13"/>
  <c r="D45" i="13"/>
  <c r="C45" i="13"/>
  <c r="B45" i="13"/>
  <c r="D44" i="13"/>
  <c r="C44" i="13"/>
  <c r="B44" i="13"/>
  <c r="D43" i="13"/>
  <c r="C43" i="13"/>
  <c r="B43" i="13"/>
  <c r="D42" i="13"/>
  <c r="C42" i="13"/>
  <c r="B42" i="13"/>
  <c r="D41" i="13"/>
  <c r="C41" i="13"/>
  <c r="B41" i="13"/>
  <c r="D40" i="13"/>
  <c r="C40" i="13"/>
  <c r="B40" i="13"/>
  <c r="D39" i="13"/>
  <c r="C39" i="13"/>
  <c r="B39" i="13"/>
  <c r="D38" i="13"/>
  <c r="C38" i="13"/>
  <c r="B38" i="13"/>
  <c r="D37" i="13"/>
  <c r="C37" i="13"/>
  <c r="B37" i="13"/>
  <c r="D36" i="13"/>
  <c r="C36" i="13"/>
  <c r="B36" i="13"/>
  <c r="D35" i="13"/>
  <c r="C35" i="13"/>
  <c r="B35" i="13"/>
  <c r="D34" i="13"/>
  <c r="C34" i="13"/>
  <c r="B34" i="13"/>
  <c r="D33" i="13"/>
  <c r="C33" i="13"/>
  <c r="B33" i="13"/>
  <c r="D32" i="13"/>
  <c r="C32" i="13"/>
  <c r="B32" i="13"/>
  <c r="D31" i="13"/>
  <c r="C31" i="13"/>
  <c r="B31" i="13"/>
  <c r="D30" i="13"/>
  <c r="C30" i="13"/>
  <c r="B30" i="13"/>
  <c r="D29" i="13"/>
  <c r="C29" i="13"/>
  <c r="B29" i="13"/>
  <c r="D28" i="13"/>
  <c r="C28" i="13"/>
  <c r="B28" i="13"/>
  <c r="D27" i="13"/>
  <c r="C27" i="13"/>
  <c r="B27" i="13"/>
  <c r="D26" i="13"/>
  <c r="C26" i="13"/>
  <c r="B26" i="13"/>
  <c r="D25" i="13"/>
  <c r="C25" i="13"/>
  <c r="B25" i="13"/>
  <c r="D24" i="13"/>
  <c r="C24" i="13"/>
  <c r="B24" i="13"/>
  <c r="D23" i="13"/>
  <c r="C23" i="13"/>
  <c r="B23" i="13"/>
  <c r="D22" i="13"/>
  <c r="C22" i="13"/>
  <c r="B22" i="13"/>
  <c r="D21" i="13"/>
  <c r="C21" i="13"/>
  <c r="B21" i="13"/>
  <c r="D20" i="13"/>
  <c r="C20" i="13"/>
  <c r="B20" i="13"/>
  <c r="D19" i="13"/>
  <c r="C19" i="13"/>
  <c r="B19" i="13"/>
  <c r="D18" i="13"/>
  <c r="C18" i="13"/>
  <c r="B18" i="13"/>
  <c r="D17" i="13"/>
  <c r="C17" i="13"/>
  <c r="B17" i="13"/>
  <c r="D16" i="13"/>
  <c r="C16" i="13"/>
  <c r="B16" i="13"/>
  <c r="D15" i="13"/>
  <c r="C15" i="13"/>
  <c r="B15" i="13"/>
  <c r="D14" i="13"/>
  <c r="C14" i="13"/>
  <c r="B14" i="13"/>
  <c r="D13" i="13"/>
  <c r="C13" i="13"/>
  <c r="B13" i="13"/>
  <c r="D12" i="13"/>
  <c r="C12" i="13"/>
  <c r="B12" i="13"/>
  <c r="D88" i="11"/>
  <c r="C88" i="11"/>
  <c r="B88" i="11"/>
  <c r="D87" i="11"/>
  <c r="C87" i="11"/>
  <c r="B87" i="11"/>
  <c r="D86" i="11"/>
  <c r="C86" i="11"/>
  <c r="B86" i="11"/>
  <c r="D85" i="11"/>
  <c r="C85" i="11"/>
  <c r="B85" i="11"/>
  <c r="D84" i="11"/>
  <c r="C84" i="11"/>
  <c r="B84" i="11"/>
  <c r="D83" i="11"/>
  <c r="C83" i="11"/>
  <c r="B83" i="11"/>
  <c r="D82" i="11"/>
  <c r="C82" i="11"/>
  <c r="B82" i="11"/>
  <c r="D81" i="11"/>
  <c r="C81" i="11"/>
  <c r="B81" i="11"/>
  <c r="D80" i="11"/>
  <c r="C80" i="11"/>
  <c r="B80" i="11"/>
  <c r="D79" i="11"/>
  <c r="C79" i="11"/>
  <c r="B79" i="11"/>
  <c r="D78" i="11"/>
  <c r="C78" i="11"/>
  <c r="B78" i="11"/>
  <c r="D77" i="11"/>
  <c r="C77" i="11"/>
  <c r="B77" i="11"/>
  <c r="D76" i="11"/>
  <c r="C76" i="11"/>
  <c r="B76" i="11"/>
  <c r="D75" i="11"/>
  <c r="C75" i="11"/>
  <c r="B75" i="11"/>
  <c r="D74" i="11"/>
  <c r="C74" i="11"/>
  <c r="B74" i="11"/>
  <c r="D73" i="11"/>
  <c r="C73" i="11"/>
  <c r="B73" i="11"/>
  <c r="D72" i="11"/>
  <c r="C72" i="11"/>
  <c r="B72" i="11"/>
  <c r="D71" i="11"/>
  <c r="C71" i="11"/>
  <c r="B71" i="11"/>
  <c r="D70" i="11"/>
  <c r="C70" i="11"/>
  <c r="B70" i="11"/>
  <c r="D69" i="11"/>
  <c r="C69" i="11"/>
  <c r="B69" i="11"/>
  <c r="D68" i="11"/>
  <c r="C68" i="11"/>
  <c r="B68" i="11"/>
  <c r="D67" i="11"/>
  <c r="C67" i="11"/>
  <c r="B67" i="11"/>
  <c r="D66" i="11"/>
  <c r="C66" i="11"/>
  <c r="B66" i="11"/>
  <c r="D65" i="11"/>
  <c r="C65" i="11"/>
  <c r="B65" i="11"/>
  <c r="D64" i="11"/>
  <c r="C64" i="11"/>
  <c r="B64" i="11"/>
  <c r="D63" i="11"/>
  <c r="C63" i="11"/>
  <c r="B63" i="11"/>
  <c r="D62" i="11"/>
  <c r="C62" i="11"/>
  <c r="B62" i="11"/>
  <c r="D61" i="11"/>
  <c r="C61" i="11"/>
  <c r="B61" i="11"/>
  <c r="D60" i="11"/>
  <c r="C60" i="11"/>
  <c r="B60" i="11"/>
  <c r="D59" i="11"/>
  <c r="C59" i="11"/>
  <c r="B59" i="11"/>
  <c r="D58" i="11"/>
  <c r="C58" i="11"/>
  <c r="B58" i="11"/>
  <c r="D57" i="11"/>
  <c r="C57" i="11"/>
  <c r="B57" i="11"/>
  <c r="D56" i="11"/>
  <c r="C56" i="11"/>
  <c r="B56" i="11"/>
  <c r="D55" i="11"/>
  <c r="C55" i="11"/>
  <c r="B55" i="11"/>
  <c r="D54" i="11"/>
  <c r="C54" i="11"/>
  <c r="B54" i="11"/>
  <c r="D53" i="11"/>
  <c r="C53" i="11"/>
  <c r="B53" i="11"/>
  <c r="D52" i="11"/>
  <c r="C52" i="11"/>
  <c r="B52" i="11"/>
  <c r="D51" i="11"/>
  <c r="C51" i="11"/>
  <c r="B51" i="11"/>
  <c r="D50" i="11"/>
  <c r="C50" i="11"/>
  <c r="B50" i="11"/>
  <c r="D49" i="11"/>
  <c r="C49" i="11"/>
  <c r="B49" i="11"/>
  <c r="D48" i="11"/>
  <c r="C48" i="11"/>
  <c r="B48" i="11"/>
  <c r="D47" i="11"/>
  <c r="C47" i="11"/>
  <c r="B47" i="11"/>
  <c r="D46" i="11"/>
  <c r="C46" i="11"/>
  <c r="B46" i="11"/>
  <c r="D45" i="11"/>
  <c r="C45" i="11"/>
  <c r="B45" i="11"/>
  <c r="D44" i="11"/>
  <c r="C44" i="11"/>
  <c r="B44" i="11"/>
  <c r="D43" i="11"/>
  <c r="C43" i="11"/>
  <c r="B43" i="11"/>
  <c r="D42" i="11"/>
  <c r="C42" i="11"/>
  <c r="B42" i="11"/>
  <c r="D41" i="11"/>
  <c r="C41" i="11"/>
  <c r="B41" i="11"/>
  <c r="D40" i="11"/>
  <c r="C40" i="11"/>
  <c r="B40" i="11"/>
  <c r="D39" i="11"/>
  <c r="C39" i="11"/>
  <c r="B39" i="11"/>
  <c r="D38" i="11"/>
  <c r="C38" i="11"/>
  <c r="B38" i="11"/>
  <c r="D37" i="11"/>
  <c r="C37" i="11"/>
  <c r="B37" i="11"/>
  <c r="D36" i="11"/>
  <c r="C36" i="11"/>
  <c r="B36" i="11"/>
  <c r="D35" i="11"/>
  <c r="C35" i="11"/>
  <c r="B35" i="11"/>
  <c r="D34" i="11"/>
  <c r="C34" i="11"/>
  <c r="B34" i="11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E28" i="7"/>
  <c r="D28" i="7"/>
  <c r="C28" i="7"/>
  <c r="B28" i="7"/>
  <c r="D27" i="7"/>
  <c r="C27" i="7"/>
  <c r="B27" i="7"/>
  <c r="E27" i="7" s="1"/>
  <c r="E26" i="7"/>
  <c r="D26" i="7"/>
  <c r="C26" i="7"/>
  <c r="B26" i="7"/>
  <c r="D25" i="7"/>
  <c r="C25" i="7"/>
  <c r="B25" i="7"/>
  <c r="E25" i="7" s="1"/>
  <c r="E24" i="7"/>
  <c r="D24" i="7"/>
  <c r="C24" i="7"/>
  <c r="B24" i="7"/>
  <c r="D23" i="7"/>
  <c r="C23" i="7"/>
  <c r="B23" i="7"/>
  <c r="E23" i="7" s="1"/>
  <c r="E22" i="7"/>
  <c r="D22" i="7"/>
  <c r="C22" i="7"/>
  <c r="B22" i="7"/>
  <c r="D21" i="7"/>
  <c r="C21" i="7"/>
  <c r="B21" i="7"/>
  <c r="E21" i="7" s="1"/>
  <c r="E20" i="7"/>
  <c r="D20" i="7"/>
  <c r="C20" i="7"/>
  <c r="B20" i="7"/>
  <c r="D19" i="7"/>
  <c r="C19" i="7"/>
  <c r="B19" i="7"/>
  <c r="E19" i="7" s="1"/>
  <c r="E18" i="7"/>
  <c r="D18" i="7"/>
  <c r="C18" i="7"/>
  <c r="B18" i="7"/>
  <c r="D17" i="7"/>
  <c r="C17" i="7"/>
  <c r="B17" i="7"/>
  <c r="E17" i="7" s="1"/>
  <c r="E16" i="7"/>
  <c r="D16" i="7"/>
  <c r="C16" i="7"/>
  <c r="B16" i="7"/>
  <c r="D15" i="7"/>
  <c r="C15" i="7"/>
  <c r="B15" i="7"/>
  <c r="E15" i="7" s="1"/>
  <c r="E14" i="7"/>
  <c r="D14" i="7"/>
  <c r="C14" i="7"/>
  <c r="B14" i="7"/>
  <c r="D13" i="7"/>
  <c r="C13" i="7"/>
  <c r="B13" i="7"/>
  <c r="E13" i="7" s="1"/>
  <c r="E12" i="7"/>
  <c r="D12" i="7"/>
  <c r="C12" i="7"/>
  <c r="B12" i="7"/>
  <c r="D11" i="7"/>
  <c r="C11" i="7"/>
  <c r="B11" i="7"/>
  <c r="E11" i="7" s="1"/>
  <c r="E10" i="7"/>
  <c r="D10" i="7"/>
  <c r="C10" i="7"/>
  <c r="B10" i="7"/>
  <c r="D9" i="7"/>
  <c r="C9" i="7"/>
  <c r="B9" i="7"/>
  <c r="E9" i="7" s="1"/>
  <c r="E8" i="7"/>
  <c r="D8" i="7"/>
  <c r="C8" i="7"/>
  <c r="B8" i="7"/>
  <c r="D7" i="7"/>
  <c r="C7" i="7"/>
  <c r="B7" i="7"/>
  <c r="E7" i="7" s="1"/>
  <c r="E6" i="7"/>
  <c r="D6" i="7"/>
  <c r="C6" i="7"/>
  <c r="B6" i="7"/>
  <c r="D5" i="7"/>
  <c r="C5" i="7"/>
  <c r="B5" i="7"/>
  <c r="E5" i="7" s="1"/>
  <c r="E4" i="7"/>
  <c r="D4" i="7"/>
  <c r="C4" i="7"/>
  <c r="B4" i="7"/>
  <c r="D3" i="7"/>
  <c r="C3" i="7"/>
  <c r="B3" i="7"/>
  <c r="E3" i="7" s="1"/>
  <c r="E2" i="7"/>
  <c r="D2" i="7"/>
  <c r="C2" i="7"/>
  <c r="B2" i="7"/>
  <c r="D43" i="5"/>
  <c r="C43" i="5"/>
  <c r="B43" i="5"/>
  <c r="A43" i="5"/>
  <c r="D42" i="5"/>
  <c r="C42" i="5"/>
  <c r="B42" i="5"/>
  <c r="A42" i="5"/>
  <c r="D41" i="5"/>
  <c r="C41" i="5"/>
  <c r="B41" i="5"/>
  <c r="A41" i="5"/>
  <c r="D40" i="5"/>
  <c r="C40" i="5"/>
  <c r="B40" i="5"/>
  <c r="A40" i="5"/>
  <c r="D39" i="5"/>
  <c r="C39" i="5"/>
  <c r="B39" i="5"/>
  <c r="A39" i="5"/>
  <c r="D38" i="5"/>
  <c r="C38" i="5"/>
  <c r="B38" i="5"/>
  <c r="A38" i="5"/>
  <c r="D37" i="5"/>
  <c r="C37" i="5"/>
  <c r="B37" i="5"/>
  <c r="A37" i="5"/>
  <c r="D36" i="5"/>
  <c r="C36" i="5"/>
  <c r="B36" i="5"/>
  <c r="A36" i="5"/>
  <c r="D35" i="5"/>
  <c r="C35" i="5"/>
  <c r="B35" i="5"/>
  <c r="A35" i="5"/>
  <c r="D34" i="5"/>
  <c r="C34" i="5"/>
  <c r="B34" i="5"/>
  <c r="A34" i="5"/>
  <c r="D33" i="5"/>
  <c r="C33" i="5"/>
  <c r="B33" i="5"/>
  <c r="A33" i="5"/>
  <c r="D32" i="5"/>
  <c r="C32" i="5"/>
  <c r="B32" i="5"/>
  <c r="A32" i="5"/>
  <c r="D31" i="5"/>
  <c r="C31" i="5"/>
  <c r="B31" i="5"/>
  <c r="A31" i="5"/>
  <c r="D30" i="5"/>
  <c r="C30" i="5"/>
  <c r="B30" i="5"/>
  <c r="A30" i="5"/>
  <c r="D29" i="5"/>
  <c r="C29" i="5"/>
  <c r="B29" i="5"/>
  <c r="A29" i="5"/>
  <c r="D28" i="5"/>
  <c r="C28" i="5"/>
  <c r="B28" i="5"/>
  <c r="A28" i="5"/>
  <c r="D27" i="5"/>
  <c r="C27" i="5"/>
  <c r="B27" i="5"/>
  <c r="A27" i="5"/>
  <c r="D26" i="5"/>
  <c r="C26" i="5"/>
  <c r="B26" i="5"/>
  <c r="A26" i="5"/>
  <c r="D25" i="5"/>
  <c r="C25" i="5"/>
  <c r="B25" i="5"/>
  <c r="A25" i="5"/>
  <c r="D24" i="5"/>
  <c r="C24" i="5"/>
  <c r="B24" i="5"/>
  <c r="A24" i="5"/>
  <c r="D23" i="5"/>
  <c r="C23" i="5"/>
  <c r="B23" i="5"/>
  <c r="A23" i="5"/>
  <c r="D22" i="5"/>
  <c r="C22" i="5"/>
  <c r="B22" i="5"/>
  <c r="A22" i="5"/>
  <c r="D21" i="5"/>
  <c r="C21" i="5"/>
  <c r="B21" i="5"/>
  <c r="A21" i="5"/>
  <c r="D20" i="5"/>
  <c r="C20" i="5"/>
  <c r="B20" i="5"/>
  <c r="A20" i="5"/>
  <c r="D19" i="5"/>
  <c r="C19" i="5"/>
  <c r="B19" i="5"/>
  <c r="A19" i="5"/>
  <c r="D18" i="5"/>
  <c r="C18" i="5"/>
  <c r="B18" i="5"/>
  <c r="A18" i="5"/>
  <c r="D17" i="5"/>
  <c r="C17" i="5"/>
  <c r="B17" i="5"/>
  <c r="A17" i="5"/>
  <c r="D16" i="5"/>
  <c r="C16" i="5"/>
  <c r="B16" i="5"/>
  <c r="A16" i="5"/>
  <c r="D15" i="5"/>
  <c r="C15" i="5"/>
  <c r="B15" i="5"/>
  <c r="A15" i="5"/>
  <c r="D14" i="5"/>
  <c r="C14" i="5"/>
  <c r="B14" i="5"/>
  <c r="A14" i="5"/>
  <c r="D13" i="5"/>
  <c r="C13" i="5"/>
  <c r="B13" i="5"/>
  <c r="A13" i="5"/>
  <c r="D12" i="5"/>
  <c r="C12" i="5"/>
  <c r="B12" i="5"/>
  <c r="A12" i="5"/>
  <c r="D11" i="5"/>
  <c r="C11" i="5"/>
  <c r="B11" i="5"/>
  <c r="A11" i="5"/>
  <c r="D10" i="5"/>
  <c r="C10" i="5"/>
  <c r="B10" i="5"/>
  <c r="A10" i="5"/>
  <c r="D9" i="5"/>
  <c r="C9" i="5"/>
  <c r="B9" i="5"/>
  <c r="A9" i="5"/>
  <c r="D8" i="5"/>
  <c r="C8" i="5"/>
  <c r="B8" i="5"/>
  <c r="A8" i="5"/>
  <c r="D7" i="5"/>
  <c r="C7" i="5"/>
  <c r="B7" i="5"/>
  <c r="A7" i="5"/>
  <c r="D6" i="5"/>
  <c r="C6" i="5"/>
  <c r="B6" i="5"/>
  <c r="D5" i="5"/>
  <c r="C5" i="5"/>
  <c r="B5" i="5"/>
  <c r="D4" i="5"/>
  <c r="C4" i="5"/>
  <c r="B4" i="5"/>
  <c r="D3" i="5"/>
  <c r="C3" i="5"/>
  <c r="B3" i="5"/>
  <c r="D2" i="5"/>
  <c r="C2" i="5"/>
  <c r="B2" i="5"/>
  <c r="E24" i="3"/>
  <c r="D24" i="3"/>
  <c r="C24" i="3"/>
  <c r="B24" i="3"/>
  <c r="A24" i="3"/>
  <c r="E23" i="3"/>
  <c r="D23" i="3"/>
  <c r="C23" i="3"/>
  <c r="B23" i="3"/>
  <c r="A23" i="3"/>
  <c r="E22" i="3"/>
  <c r="D22" i="3"/>
  <c r="C22" i="3"/>
  <c r="B22" i="3"/>
  <c r="A22" i="3"/>
  <c r="E21" i="3"/>
  <c r="D21" i="3"/>
  <c r="C21" i="3"/>
  <c r="B21" i="3"/>
  <c r="A21" i="3"/>
  <c r="E20" i="3"/>
  <c r="D20" i="3"/>
  <c r="C20" i="3"/>
  <c r="B20" i="3"/>
  <c r="A20" i="3"/>
  <c r="E19" i="3"/>
  <c r="D19" i="3"/>
  <c r="C19" i="3"/>
  <c r="B19" i="3"/>
  <c r="A19" i="3"/>
  <c r="E18" i="3"/>
  <c r="D18" i="3"/>
  <c r="C18" i="3"/>
  <c r="B18" i="3"/>
  <c r="A18" i="3"/>
  <c r="E17" i="3"/>
  <c r="D17" i="3"/>
  <c r="C17" i="3"/>
  <c r="B17" i="3"/>
  <c r="A17" i="3"/>
  <c r="E16" i="3"/>
  <c r="D16" i="3"/>
  <c r="C16" i="3"/>
  <c r="B16" i="3"/>
  <c r="A16" i="3"/>
  <c r="E15" i="3"/>
  <c r="D15" i="3"/>
  <c r="C15" i="3"/>
  <c r="B15" i="3"/>
  <c r="A15" i="3"/>
  <c r="E14" i="3"/>
  <c r="D14" i="3"/>
  <c r="C14" i="3"/>
  <c r="B14" i="3"/>
  <c r="A14" i="3"/>
  <c r="E13" i="3"/>
  <c r="D13" i="3"/>
  <c r="C13" i="3"/>
  <c r="B13" i="3"/>
  <c r="A13" i="3"/>
  <c r="E12" i="3"/>
  <c r="D12" i="3"/>
  <c r="C12" i="3"/>
  <c r="B12" i="3"/>
  <c r="A12" i="3"/>
  <c r="E11" i="3"/>
  <c r="D11" i="3"/>
  <c r="C11" i="3"/>
  <c r="B11" i="3"/>
  <c r="A11" i="3"/>
  <c r="E10" i="3"/>
  <c r="D10" i="3"/>
  <c r="C10" i="3"/>
  <c r="B10" i="3"/>
  <c r="A10" i="3"/>
  <c r="E9" i="3"/>
  <c r="D9" i="3"/>
  <c r="C9" i="3"/>
  <c r="B9" i="3"/>
  <c r="A9" i="3"/>
  <c r="E8" i="3"/>
  <c r="D8" i="3"/>
  <c r="C8" i="3"/>
  <c r="B8" i="3"/>
  <c r="A8" i="3"/>
  <c r="E7" i="3"/>
  <c r="D7" i="3"/>
  <c r="C7" i="3"/>
  <c r="B7" i="3"/>
  <c r="A7" i="3"/>
  <c r="E6" i="3"/>
  <c r="D6" i="3"/>
  <c r="C6" i="3"/>
  <c r="B6" i="3"/>
  <c r="A6" i="3"/>
  <c r="E5" i="3"/>
  <c r="D5" i="3"/>
  <c r="C5" i="3"/>
  <c r="B5" i="3"/>
  <c r="A5" i="3"/>
  <c r="E4" i="3"/>
  <c r="D4" i="3"/>
  <c r="C4" i="3"/>
  <c r="B4" i="3"/>
  <c r="A4" i="3"/>
  <c r="E3" i="3"/>
  <c r="D3" i="3"/>
  <c r="C3" i="3"/>
  <c r="B3" i="3"/>
  <c r="A3" i="3"/>
  <c r="E2" i="3"/>
  <c r="D2" i="3"/>
  <c r="C2" i="3"/>
  <c r="B2" i="3"/>
  <c r="A2" i="3"/>
  <c r="O23" i="1"/>
  <c r="N23" i="1"/>
  <c r="M23" i="1"/>
  <c r="L23" i="1"/>
  <c r="J23" i="1"/>
  <c r="I23" i="1"/>
  <c r="G23" i="1"/>
  <c r="F23" i="1"/>
  <c r="E23" i="1"/>
  <c r="K23" i="1" s="1"/>
  <c r="D23" i="1"/>
  <c r="C23" i="1"/>
  <c r="O22" i="1"/>
  <c r="N22" i="1"/>
  <c r="M22" i="1"/>
  <c r="L22" i="1"/>
  <c r="J22" i="1"/>
  <c r="I22" i="1"/>
  <c r="K22" i="1" s="1"/>
  <c r="G22" i="1"/>
  <c r="F22" i="1"/>
  <c r="E22" i="1"/>
  <c r="H22" i="1" s="1"/>
  <c r="D22" i="1"/>
  <c r="C22" i="1"/>
  <c r="O21" i="1"/>
  <c r="N21" i="1"/>
  <c r="M21" i="1"/>
  <c r="L21" i="1"/>
  <c r="J21" i="1"/>
  <c r="I21" i="1"/>
  <c r="K21" i="1" s="1"/>
  <c r="G21" i="1"/>
  <c r="F21" i="1"/>
  <c r="E21" i="1"/>
  <c r="E32" i="1" s="1"/>
  <c r="D21" i="1"/>
  <c r="C21" i="1"/>
  <c r="O20" i="1"/>
  <c r="N20" i="1"/>
  <c r="M20" i="1"/>
  <c r="L20" i="1"/>
  <c r="J20" i="1"/>
  <c r="I20" i="1"/>
  <c r="G20" i="1"/>
  <c r="F20" i="1"/>
  <c r="E20" i="1"/>
  <c r="K20" i="1" s="1"/>
  <c r="D20" i="1"/>
  <c r="C20" i="1"/>
  <c r="O19" i="1"/>
  <c r="N19" i="1"/>
  <c r="M19" i="1"/>
  <c r="L19" i="1"/>
  <c r="J19" i="1"/>
  <c r="I19" i="1"/>
  <c r="H19" i="1"/>
  <c r="G19" i="1"/>
  <c r="F19" i="1"/>
  <c r="E19" i="1"/>
  <c r="K19" i="1" s="1"/>
  <c r="D19" i="1"/>
  <c r="C19" i="1"/>
  <c r="O18" i="1"/>
  <c r="N18" i="1"/>
  <c r="M18" i="1"/>
  <c r="L18" i="1"/>
  <c r="J18" i="1"/>
  <c r="I18" i="1"/>
  <c r="G18" i="1"/>
  <c r="F18" i="1"/>
  <c r="E18" i="1"/>
  <c r="H18" i="1" s="1"/>
  <c r="D18" i="1"/>
  <c r="C18" i="1"/>
  <c r="O17" i="1"/>
  <c r="N17" i="1"/>
  <c r="M17" i="1"/>
  <c r="L17" i="1"/>
  <c r="K17" i="1"/>
  <c r="J17" i="1"/>
  <c r="I17" i="1"/>
  <c r="G17" i="1"/>
  <c r="F17" i="1"/>
  <c r="E17" i="1"/>
  <c r="H17" i="1" s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J15" i="1"/>
  <c r="I15" i="1"/>
  <c r="G15" i="1"/>
  <c r="F15" i="1"/>
  <c r="E15" i="1"/>
  <c r="K15" i="1" s="1"/>
  <c r="D15" i="1"/>
  <c r="C15" i="1"/>
  <c r="O14" i="1"/>
  <c r="N14" i="1"/>
  <c r="M14" i="1"/>
  <c r="L14" i="1"/>
  <c r="J14" i="1"/>
  <c r="I14" i="1"/>
  <c r="H14" i="1"/>
  <c r="G14" i="1"/>
  <c r="F14" i="1"/>
  <c r="E14" i="1"/>
  <c r="K14" i="1" s="1"/>
  <c r="D14" i="1"/>
  <c r="C14" i="1"/>
  <c r="O13" i="1"/>
  <c r="N13" i="1"/>
  <c r="M13" i="1"/>
  <c r="L13" i="1"/>
  <c r="J13" i="1"/>
  <c r="I13" i="1"/>
  <c r="G13" i="1"/>
  <c r="H13" i="1" s="1"/>
  <c r="F13" i="1"/>
  <c r="E13" i="1"/>
  <c r="K13" i="1" s="1"/>
  <c r="D13" i="1"/>
  <c r="C13" i="1"/>
  <c r="O12" i="1"/>
  <c r="N12" i="1"/>
  <c r="M12" i="1"/>
  <c r="L12" i="1"/>
  <c r="J12" i="1"/>
  <c r="I12" i="1"/>
  <c r="G12" i="1"/>
  <c r="F12" i="1"/>
  <c r="E12" i="1"/>
  <c r="H12" i="1" s="1"/>
  <c r="D12" i="1"/>
  <c r="C12" i="1"/>
  <c r="O11" i="1"/>
  <c r="N11" i="1"/>
  <c r="M11" i="1"/>
  <c r="L11" i="1"/>
  <c r="K11" i="1"/>
  <c r="J11" i="1"/>
  <c r="I11" i="1"/>
  <c r="G11" i="1"/>
  <c r="F11" i="1"/>
  <c r="E11" i="1"/>
  <c r="H11" i="1" s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J9" i="1"/>
  <c r="I9" i="1"/>
  <c r="G9" i="1"/>
  <c r="F9" i="1"/>
  <c r="E9" i="1"/>
  <c r="K9" i="1" s="1"/>
  <c r="D9" i="1"/>
  <c r="C9" i="1"/>
  <c r="O8" i="1"/>
  <c r="N8" i="1"/>
  <c r="M8" i="1"/>
  <c r="L8" i="1"/>
  <c r="J8" i="1"/>
  <c r="I8" i="1"/>
  <c r="H8" i="1"/>
  <c r="G8" i="1"/>
  <c r="F8" i="1"/>
  <c r="E8" i="1"/>
  <c r="K8" i="1" s="1"/>
  <c r="D8" i="1"/>
  <c r="C8" i="1"/>
  <c r="O7" i="1"/>
  <c r="N7" i="1"/>
  <c r="M7" i="1"/>
  <c r="L7" i="1"/>
  <c r="J7" i="1"/>
  <c r="I7" i="1"/>
  <c r="G7" i="1"/>
  <c r="H7" i="1" s="1"/>
  <c r="F7" i="1"/>
  <c r="E7" i="1"/>
  <c r="K7" i="1" s="1"/>
  <c r="D7" i="1"/>
  <c r="C7" i="1"/>
  <c r="H15" i="1" l="1"/>
  <c r="H23" i="1"/>
  <c r="H20" i="1"/>
  <c r="H9" i="1"/>
  <c r="K12" i="1"/>
  <c r="K18" i="1"/>
  <c r="H21" i="1"/>
</calcChain>
</file>

<file path=xl/sharedStrings.xml><?xml version="1.0" encoding="utf-8"?>
<sst xmlns="http://schemas.openxmlformats.org/spreadsheetml/2006/main" count="88" uniqueCount="74">
  <si>
    <t>הטבלה עם נוסחאות קישור</t>
  </si>
  <si>
    <t>יתרות (מיליארדי $)</t>
  </si>
  <si>
    <t>השינוי בסכומים (מיליארדי $)</t>
  </si>
  <si>
    <t>שיעור השינוי (%)</t>
  </si>
  <si>
    <t>31.12.18</t>
  </si>
  <si>
    <t>30.06.19</t>
  </si>
  <si>
    <t>30.09.19</t>
  </si>
  <si>
    <t>בשנת 2019</t>
  </si>
  <si>
    <t>ברביע III של 2019</t>
  </si>
  <si>
    <t>בתנועות</t>
  </si>
  <si>
    <t>בהפרשי מחיר</t>
  </si>
  <si>
    <t>הפרשי שערים והתאמות אחרות</t>
  </si>
  <si>
    <t>ביתרות</t>
  </si>
  <si>
    <t>במחירים</t>
  </si>
  <si>
    <t>השקעות ישירות בחו"ל</t>
  </si>
  <si>
    <t>השקעות בתיק ני"ע בחו"ל</t>
  </si>
  <si>
    <t xml:space="preserve">     מזה: מניות</t>
  </si>
  <si>
    <t xml:space="preserve">            אג"ח</t>
  </si>
  <si>
    <t>השקעות אחרות בחו"ל</t>
  </si>
  <si>
    <t>נכסי רזרבה</t>
  </si>
  <si>
    <t>סך כל נכסי המשק</t>
  </si>
  <si>
    <t xml:space="preserve">     מזה: מכשירי חוב*</t>
  </si>
  <si>
    <t>השקעות ישירות במשק</t>
  </si>
  <si>
    <t>השקעות בתיק ני"ע במשק</t>
  </si>
  <si>
    <t>השקעות אחרות במשק</t>
  </si>
  <si>
    <t>סך כל התחייבויות המשק</t>
  </si>
  <si>
    <t xml:space="preserve">     מזה: מכשירי חוב</t>
  </si>
  <si>
    <t>סך כל הנכסים נטו</t>
  </si>
  <si>
    <t>הנתונים בדו"ח של הרבעון הנוכחי מבוססים בחלקם על אומדנים, יתכנו עדכונים נוספים לאחר קבלת הנתונים הסופיים.</t>
  </si>
  <si>
    <t>*מכשירי חוב: הלוואות בעלים, אג"ח, אשראי ישיר, פיקדונות והלוואות פיננסיות.</t>
  </si>
  <si>
    <t>המגזר העסקי</t>
  </si>
  <si>
    <t>המגזר הבנקאי</t>
  </si>
  <si>
    <t>המשקיעים המוסדיים</t>
  </si>
  <si>
    <t>משקי הבית</t>
  </si>
  <si>
    <t>מיליארדי דולרים</t>
  </si>
  <si>
    <t>מניות בעלי עניין</t>
  </si>
  <si>
    <t>מניות וקרנות נאמנות - פיננסי</t>
  </si>
  <si>
    <t>אג"ח</t>
  </si>
  <si>
    <t>סך השקעות תו"ח בבורסה בת"א</t>
  </si>
  <si>
    <t>Q1/2013</t>
  </si>
  <si>
    <t>Q2/2013</t>
  </si>
  <si>
    <t>Q3/2013</t>
  </si>
  <si>
    <t>Q4/2013</t>
  </si>
  <si>
    <t>Q1/2014</t>
  </si>
  <si>
    <t>Q2/2014</t>
  </si>
  <si>
    <t>Q3/2014</t>
  </si>
  <si>
    <t>Q4/2014</t>
  </si>
  <si>
    <t>Q1/2015</t>
  </si>
  <si>
    <t>Q2/2015</t>
  </si>
  <si>
    <t>Q3/2015</t>
  </si>
  <si>
    <t>Q4/2015</t>
  </si>
  <si>
    <t>Q1/2016</t>
  </si>
  <si>
    <t>Q2/2016</t>
  </si>
  <si>
    <t>Q3/2016</t>
  </si>
  <si>
    <t>Q4/2016</t>
  </si>
  <si>
    <t>Q1/2017</t>
  </si>
  <si>
    <t>Q2/2017</t>
  </si>
  <si>
    <t>Q3/2017</t>
  </si>
  <si>
    <t>Q4/2017</t>
  </si>
  <si>
    <t>Q1/2018</t>
  </si>
  <si>
    <t>Q2/2018</t>
  </si>
  <si>
    <t>Q3/2018</t>
  </si>
  <si>
    <t>Q4/2018</t>
  </si>
  <si>
    <t>Q1/2019</t>
  </si>
  <si>
    <t>Q2/2019</t>
  </si>
  <si>
    <t>Q3/2019</t>
  </si>
  <si>
    <t>יחס חוב חיצוני לתמ"ג</t>
  </si>
  <si>
    <t>מיליוני דולרים</t>
  </si>
  <si>
    <t>עודף הנכסים על ההתחייבויות - ציר ימני</t>
  </si>
  <si>
    <t>התחייבויות ברוטו</t>
  </si>
  <si>
    <t>נכסים ברוטו</t>
  </si>
  <si>
    <t xml:space="preserve">החוב החיצוני ברוטו </t>
  </si>
  <si>
    <t>סך נכסי החוב בחו"ל</t>
  </si>
  <si>
    <t>החוב החיצוני השלילי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</si>
</sst>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#,##0.0"/>
    <numFmt numFmtId="165" formatCode="0.0%"/>
    <numFmt numFmtId="166" formatCode="mm/yyyy"/>
    <numFmt numFmtId="167" formatCode="0.0"/>
    <numFmt numFmtId="168" formatCode="0.000000"/>
    <numFmt numFmtId="169" formatCode="_ * #,##0_ ;_ * \-#,##0_ ;_ * &quot;-&quot;??_ ;_ @_ "/>
  </numFmts>
  <fonts count="7" x14ac:knownFonts="1">
    <font>
      <sz val="10"/>
      <name val="Arial"/>
      <charset val="177"/>
    </font>
    <font>
      <sz val="10"/>
      <name val="Arial"/>
      <charset val="177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indexed="4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2"/>
    <xf numFmtId="0" fontId="3" fillId="0" borderId="0" xfId="0" applyFont="1"/>
    <xf numFmtId="0" fontId="0" fillId="0" borderId="0" xfId="0" applyBorder="1"/>
    <xf numFmtId="0" fontId="2" fillId="0" borderId="1" xfId="0" applyFont="1" applyFill="1" applyBorder="1"/>
    <xf numFmtId="0" fontId="2" fillId="0" borderId="5" xfId="0" applyFont="1" applyFill="1" applyBorder="1"/>
    <xf numFmtId="0" fontId="5" fillId="0" borderId="6" xfId="0" applyFont="1" applyFill="1" applyBorder="1" applyAlignment="1">
      <alignment horizontal="right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11" xfId="0" applyFont="1" applyFill="1" applyBorder="1"/>
    <xf numFmtId="164" fontId="5" fillId="0" borderId="5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5" fillId="0" borderId="12" xfId="0" applyNumberFormat="1" applyFont="1" applyFill="1" applyBorder="1" applyAlignment="1">
      <alignment horizontal="center" vertical="center"/>
    </xf>
    <xf numFmtId="164" fontId="2" fillId="0" borderId="0" xfId="2" applyNumberFormat="1"/>
    <xf numFmtId="164" fontId="5" fillId="0" borderId="5" xfId="0" applyNumberFormat="1" applyFont="1" applyFill="1" applyBorder="1" applyAlignment="1">
      <alignment horizontal="center"/>
    </xf>
    <xf numFmtId="0" fontId="2" fillId="0" borderId="11" xfId="0" applyFont="1" applyFill="1" applyBorder="1"/>
    <xf numFmtId="164" fontId="2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/>
    <xf numFmtId="0" fontId="5" fillId="2" borderId="11" xfId="0" applyFont="1" applyFill="1" applyBorder="1"/>
    <xf numFmtId="164" fontId="5" fillId="2" borderId="5" xfId="0" applyNumberFormat="1" applyFont="1" applyFill="1" applyBorder="1" applyAlignment="1">
      <alignment horizontal="center" vertical="center"/>
    </xf>
    <xf numFmtId="164" fontId="5" fillId="2" borderId="12" xfId="0" applyNumberFormat="1" applyFont="1" applyFill="1" applyBorder="1" applyAlignment="1">
      <alignment horizontal="center" vertical="center"/>
    </xf>
    <xf numFmtId="164" fontId="5" fillId="2" borderId="11" xfId="0" applyNumberFormat="1" applyFont="1" applyFill="1" applyBorder="1" applyAlignment="1">
      <alignment horizontal="center" vertical="center"/>
    </xf>
    <xf numFmtId="165" fontId="2" fillId="0" borderId="0" xfId="1" applyNumberFormat="1" applyFont="1"/>
    <xf numFmtId="0" fontId="2" fillId="0" borderId="9" xfId="0" applyFont="1" applyFill="1" applyBorder="1"/>
    <xf numFmtId="164" fontId="2" fillId="0" borderId="7" xfId="0" applyNumberFormat="1" applyFont="1" applyFill="1" applyBorder="1" applyAlignment="1">
      <alignment horizontal="center" vertical="center"/>
    </xf>
    <xf numFmtId="164" fontId="5" fillId="0" borderId="10" xfId="0" applyNumberFormat="1" applyFont="1" applyFill="1" applyBorder="1" applyAlignment="1">
      <alignment horizontal="center" vertical="center"/>
    </xf>
    <xf numFmtId="164" fontId="5" fillId="0" borderId="13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center" vertical="center"/>
    </xf>
    <xf numFmtId="164" fontId="2" fillId="0" borderId="11" xfId="0" applyNumberFormat="1" applyFont="1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5" fillId="2" borderId="14" xfId="0" applyFont="1" applyFill="1" applyBorder="1"/>
    <xf numFmtId="164" fontId="5" fillId="2" borderId="1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right"/>
    </xf>
    <xf numFmtId="0" fontId="6" fillId="0" borderId="0" xfId="0" applyFont="1" applyBorder="1" applyAlignment="1">
      <alignment horizontal="right" readingOrder="2"/>
    </xf>
    <xf numFmtId="164" fontId="0" fillId="0" borderId="0" xfId="0" applyNumberFormat="1"/>
    <xf numFmtId="0" fontId="5" fillId="3" borderId="8" xfId="2" applyFont="1" applyFill="1" applyBorder="1"/>
    <xf numFmtId="0" fontId="5" fillId="3" borderId="8" xfId="2" applyFont="1" applyFill="1" applyBorder="1" applyAlignment="1">
      <alignment wrapText="1"/>
    </xf>
    <xf numFmtId="3" fontId="0" fillId="0" borderId="8" xfId="0" applyNumberFormat="1" applyBorder="1"/>
    <xf numFmtId="0" fontId="0" fillId="0" borderId="8" xfId="0" applyBorder="1"/>
    <xf numFmtId="0" fontId="5" fillId="0" borderId="0" xfId="2" applyFont="1"/>
    <xf numFmtId="166" fontId="2" fillId="0" borderId="8" xfId="2" applyNumberFormat="1" applyFont="1" applyBorder="1" applyAlignment="1">
      <alignment horizontal="center"/>
    </xf>
    <xf numFmtId="167" fontId="2" fillId="0" borderId="8" xfId="2" applyNumberFormat="1" applyBorder="1"/>
    <xf numFmtId="166" fontId="2" fillId="0" borderId="0" xfId="0" applyNumberFormat="1" applyFont="1" applyBorder="1"/>
    <xf numFmtId="167" fontId="2" fillId="0" borderId="0" xfId="2" applyNumberFormat="1"/>
    <xf numFmtId="168" fontId="2" fillId="0" borderId="0" xfId="2" applyNumberFormat="1"/>
    <xf numFmtId="9" fontId="0" fillId="0" borderId="0" xfId="3" applyFont="1"/>
    <xf numFmtId="10" fontId="2" fillId="0" borderId="0" xfId="1" applyNumberFormat="1" applyFont="1"/>
    <xf numFmtId="0" fontId="2" fillId="0" borderId="8" xfId="2" applyBorder="1"/>
    <xf numFmtId="166" fontId="5" fillId="3" borderId="8" xfId="2" applyNumberFormat="1" applyFont="1" applyFill="1" applyBorder="1" applyAlignment="1">
      <alignment wrapText="1"/>
    </xf>
    <xf numFmtId="0" fontId="2" fillId="0" borderId="0" xfId="0" applyFont="1"/>
    <xf numFmtId="0" fontId="5" fillId="0" borderId="8" xfId="0" applyFont="1" applyBorder="1"/>
    <xf numFmtId="1" fontId="0" fillId="0" borderId="8" xfId="0" applyNumberFormat="1" applyBorder="1"/>
    <xf numFmtId="166" fontId="5" fillId="0" borderId="8" xfId="2" applyNumberFormat="1" applyFont="1" applyBorder="1"/>
    <xf numFmtId="165" fontId="0" fillId="0" borderId="8" xfId="3" applyNumberFormat="1" applyFont="1" applyBorder="1"/>
    <xf numFmtId="165" fontId="2" fillId="0" borderId="0" xfId="2" applyNumberFormat="1"/>
    <xf numFmtId="14" fontId="2" fillId="0" borderId="8" xfId="2" applyNumberFormat="1" applyFont="1" applyBorder="1" applyAlignment="1">
      <alignment horizontal="center"/>
    </xf>
    <xf numFmtId="169" fontId="0" fillId="0" borderId="8" xfId="4" applyNumberFormat="1" applyFont="1" applyBorder="1"/>
    <xf numFmtId="0" fontId="2" fillId="0" borderId="0" xfId="2" applyAlignment="1">
      <alignment wrapText="1"/>
    </xf>
    <xf numFmtId="169" fontId="2" fillId="0" borderId="0" xfId="2" applyNumberFormat="1"/>
    <xf numFmtId="3" fontId="2" fillId="0" borderId="8" xfId="2" applyNumberFormat="1" applyBorder="1"/>
    <xf numFmtId="3" fontId="2" fillId="0" borderId="0" xfId="2" applyNumberFormat="1"/>
    <xf numFmtId="0" fontId="5" fillId="0" borderId="8" xfId="2" applyFont="1" applyBorder="1"/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</cellXfs>
  <cellStyles count="5">
    <cellStyle name="Comma 2" xfId="4"/>
    <cellStyle name="Normal" xfId="0" builtinId="0"/>
    <cellStyle name="Normal 2" xfId="2"/>
    <cellStyle name="Percent" xfId="1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worksheet" Target="worksheets/sheet7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styles" Target="styles.xml"/><Relationship Id="rId2" Type="http://schemas.openxmlformats.org/officeDocument/2006/relationships/chartsheet" Target="chartsheets/sheet1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5" Type="http://schemas.openxmlformats.org/officeDocument/2006/relationships/worksheet" Target="worksheets/sheet3.xml"/><Relationship Id="rId15" Type="http://schemas.openxmlformats.org/officeDocument/2006/relationships/externalLink" Target="externalLinks/externalLink2.xml"/><Relationship Id="rId10" Type="http://schemas.openxmlformats.org/officeDocument/2006/relationships/chartsheet" Target="chartsheets/sheet5.xml"/><Relationship Id="rId19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תרשים 1: השקעות בתיק ני"ע של המגזר הפרטי בחו"ל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מיליארדי דולרים, השקעות (+)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 sz="2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7928142315543891"/>
          <c:y val="1.960784313725490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2153163152053277E-2"/>
          <c:y val="0.1729200652528548"/>
          <c:w val="0.92008879023307433"/>
          <c:h val="0.5796131610999605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נתונים1!$B$1</c:f>
              <c:strCache>
                <c:ptCount val="1"/>
                <c:pt idx="0">
                  <c:v>המגזר העסקי</c:v>
                </c:pt>
              </c:strCache>
            </c:strRef>
          </c:tx>
          <c:invertIfNegative val="0"/>
          <c:cat>
            <c:strRef>
              <c:f>נתונים1!$A$10:$A$24</c:f>
              <c:strCache>
                <c:ptCount val="15"/>
                <c:pt idx="0">
                  <c:v>Q1 2016</c:v>
                </c:pt>
                <c:pt idx="1">
                  <c:v>Q2 2016</c:v>
                </c:pt>
                <c:pt idx="2">
                  <c:v>Q3 2016</c:v>
                </c:pt>
                <c:pt idx="3">
                  <c:v>Q4 2016</c:v>
                </c:pt>
                <c:pt idx="4">
                  <c:v>Q1 2017</c:v>
                </c:pt>
                <c:pt idx="5">
                  <c:v>Q2 2017</c:v>
                </c:pt>
                <c:pt idx="6">
                  <c:v>Q3 2017</c:v>
                </c:pt>
                <c:pt idx="7">
                  <c:v>Q4 2017</c:v>
                </c:pt>
                <c:pt idx="8">
                  <c:v>Q1 2018</c:v>
                </c:pt>
                <c:pt idx="9">
                  <c:v>Q2 2018</c:v>
                </c:pt>
                <c:pt idx="10">
                  <c:v>Q3 2018</c:v>
                </c:pt>
                <c:pt idx="11">
                  <c:v>Q4 2018</c:v>
                </c:pt>
                <c:pt idx="12">
                  <c:v>Q1 2019</c:v>
                </c:pt>
                <c:pt idx="13">
                  <c:v>Q2 2019</c:v>
                </c:pt>
                <c:pt idx="14">
                  <c:v>Q3 2019</c:v>
                </c:pt>
              </c:strCache>
            </c:strRef>
          </c:cat>
          <c:val>
            <c:numRef>
              <c:f>נתונים1!$B$10:$B$24</c:f>
              <c:numCache>
                <c:formatCode>#,##0</c:formatCode>
                <c:ptCount val="15"/>
                <c:pt idx="0">
                  <c:v>-391</c:v>
                </c:pt>
                <c:pt idx="1">
                  <c:v>160</c:v>
                </c:pt>
                <c:pt idx="2">
                  <c:v>-102</c:v>
                </c:pt>
                <c:pt idx="3">
                  <c:v>94</c:v>
                </c:pt>
                <c:pt idx="4">
                  <c:v>829</c:v>
                </c:pt>
                <c:pt idx="5">
                  <c:v>-93</c:v>
                </c:pt>
                <c:pt idx="6">
                  <c:v>-39</c:v>
                </c:pt>
                <c:pt idx="7">
                  <c:v>-454</c:v>
                </c:pt>
                <c:pt idx="8">
                  <c:v>-35</c:v>
                </c:pt>
                <c:pt idx="9">
                  <c:v>-1320</c:v>
                </c:pt>
                <c:pt idx="10">
                  <c:v>-110</c:v>
                </c:pt>
                <c:pt idx="11">
                  <c:v>-613</c:v>
                </c:pt>
                <c:pt idx="12">
                  <c:v>-610</c:v>
                </c:pt>
                <c:pt idx="13">
                  <c:v>54</c:v>
                </c:pt>
                <c:pt idx="14">
                  <c:v>-78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1-4CC5-BC18-3CA47BFEEC21}"/>
            </c:ext>
          </c:extLst>
        </c:ser>
        <c:ser>
          <c:idx val="2"/>
          <c:order val="1"/>
          <c:tx>
            <c:strRef>
              <c:f>נתונים1!$D$1</c:f>
              <c:strCache>
                <c:ptCount val="1"/>
                <c:pt idx="0">
                  <c:v>המשקיעים המוסדיים</c:v>
                </c:pt>
              </c:strCache>
            </c:strRef>
          </c:tx>
          <c:invertIfNegative val="0"/>
          <c:cat>
            <c:strRef>
              <c:f>נתונים1!$A$10:$A$24</c:f>
              <c:strCache>
                <c:ptCount val="15"/>
                <c:pt idx="0">
                  <c:v>Q1 2016</c:v>
                </c:pt>
                <c:pt idx="1">
                  <c:v>Q2 2016</c:v>
                </c:pt>
                <c:pt idx="2">
                  <c:v>Q3 2016</c:v>
                </c:pt>
                <c:pt idx="3">
                  <c:v>Q4 2016</c:v>
                </c:pt>
                <c:pt idx="4">
                  <c:v>Q1 2017</c:v>
                </c:pt>
                <c:pt idx="5">
                  <c:v>Q2 2017</c:v>
                </c:pt>
                <c:pt idx="6">
                  <c:v>Q3 2017</c:v>
                </c:pt>
                <c:pt idx="7">
                  <c:v>Q4 2017</c:v>
                </c:pt>
                <c:pt idx="8">
                  <c:v>Q1 2018</c:v>
                </c:pt>
                <c:pt idx="9">
                  <c:v>Q2 2018</c:v>
                </c:pt>
                <c:pt idx="10">
                  <c:v>Q3 2018</c:v>
                </c:pt>
                <c:pt idx="11">
                  <c:v>Q4 2018</c:v>
                </c:pt>
                <c:pt idx="12">
                  <c:v>Q1 2019</c:v>
                </c:pt>
                <c:pt idx="13">
                  <c:v>Q2 2019</c:v>
                </c:pt>
                <c:pt idx="14">
                  <c:v>Q3 2019</c:v>
                </c:pt>
              </c:strCache>
            </c:strRef>
          </c:cat>
          <c:val>
            <c:numRef>
              <c:f>נתונים1!$D$10:$D$24</c:f>
              <c:numCache>
                <c:formatCode>General</c:formatCode>
                <c:ptCount val="15"/>
                <c:pt idx="0">
                  <c:v>353</c:v>
                </c:pt>
                <c:pt idx="1">
                  <c:v>-164</c:v>
                </c:pt>
                <c:pt idx="2">
                  <c:v>510</c:v>
                </c:pt>
                <c:pt idx="3">
                  <c:v>-220</c:v>
                </c:pt>
                <c:pt idx="4">
                  <c:v>530</c:v>
                </c:pt>
                <c:pt idx="5">
                  <c:v>-441</c:v>
                </c:pt>
                <c:pt idx="6">
                  <c:v>-85</c:v>
                </c:pt>
                <c:pt idx="7">
                  <c:v>-84</c:v>
                </c:pt>
                <c:pt idx="8">
                  <c:v>2972</c:v>
                </c:pt>
                <c:pt idx="9">
                  <c:v>794</c:v>
                </c:pt>
                <c:pt idx="10">
                  <c:v>1172</c:v>
                </c:pt>
                <c:pt idx="11">
                  <c:v>2743</c:v>
                </c:pt>
                <c:pt idx="12">
                  <c:v>-267</c:v>
                </c:pt>
                <c:pt idx="13">
                  <c:v>-573</c:v>
                </c:pt>
                <c:pt idx="14">
                  <c:v>2793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41-4CC5-BC18-3CA47BFEEC21}"/>
            </c:ext>
          </c:extLst>
        </c:ser>
        <c:ser>
          <c:idx val="3"/>
          <c:order val="2"/>
          <c:tx>
            <c:strRef>
              <c:f>נתונים1!$E$1</c:f>
              <c:strCache>
                <c:ptCount val="1"/>
                <c:pt idx="0">
                  <c:v>משקי הבית</c:v>
                </c:pt>
              </c:strCache>
            </c:strRef>
          </c:tx>
          <c:invertIfNegative val="0"/>
          <c:cat>
            <c:strRef>
              <c:f>נתונים1!$A$10:$A$24</c:f>
              <c:strCache>
                <c:ptCount val="15"/>
                <c:pt idx="0">
                  <c:v>Q1 2016</c:v>
                </c:pt>
                <c:pt idx="1">
                  <c:v>Q2 2016</c:v>
                </c:pt>
                <c:pt idx="2">
                  <c:v>Q3 2016</c:v>
                </c:pt>
                <c:pt idx="3">
                  <c:v>Q4 2016</c:v>
                </c:pt>
                <c:pt idx="4">
                  <c:v>Q1 2017</c:v>
                </c:pt>
                <c:pt idx="5">
                  <c:v>Q2 2017</c:v>
                </c:pt>
                <c:pt idx="6">
                  <c:v>Q3 2017</c:v>
                </c:pt>
                <c:pt idx="7">
                  <c:v>Q4 2017</c:v>
                </c:pt>
                <c:pt idx="8">
                  <c:v>Q1 2018</c:v>
                </c:pt>
                <c:pt idx="9">
                  <c:v>Q2 2018</c:v>
                </c:pt>
                <c:pt idx="10">
                  <c:v>Q3 2018</c:v>
                </c:pt>
                <c:pt idx="11">
                  <c:v>Q4 2018</c:v>
                </c:pt>
                <c:pt idx="12">
                  <c:v>Q1 2019</c:v>
                </c:pt>
                <c:pt idx="13">
                  <c:v>Q2 2019</c:v>
                </c:pt>
                <c:pt idx="14">
                  <c:v>Q3 2019</c:v>
                </c:pt>
              </c:strCache>
            </c:strRef>
          </c:cat>
          <c:val>
            <c:numRef>
              <c:f>נתונים1!$E$10:$E$24</c:f>
              <c:numCache>
                <c:formatCode>General</c:formatCode>
                <c:ptCount val="15"/>
                <c:pt idx="0">
                  <c:v>85</c:v>
                </c:pt>
                <c:pt idx="1">
                  <c:v>-273</c:v>
                </c:pt>
                <c:pt idx="2">
                  <c:v>369</c:v>
                </c:pt>
                <c:pt idx="3">
                  <c:v>244</c:v>
                </c:pt>
                <c:pt idx="4">
                  <c:v>1201</c:v>
                </c:pt>
                <c:pt idx="5">
                  <c:v>683</c:v>
                </c:pt>
                <c:pt idx="6">
                  <c:v>-1849</c:v>
                </c:pt>
                <c:pt idx="7">
                  <c:v>1790</c:v>
                </c:pt>
                <c:pt idx="8">
                  <c:v>1650</c:v>
                </c:pt>
                <c:pt idx="9">
                  <c:v>1169</c:v>
                </c:pt>
                <c:pt idx="10">
                  <c:v>1449</c:v>
                </c:pt>
                <c:pt idx="11">
                  <c:v>-1075</c:v>
                </c:pt>
                <c:pt idx="12">
                  <c:v>870</c:v>
                </c:pt>
                <c:pt idx="13">
                  <c:v>434</c:v>
                </c:pt>
                <c:pt idx="14">
                  <c:v>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41-4CC5-BC18-3CA47BFEEC21}"/>
            </c:ext>
          </c:extLst>
        </c:ser>
        <c:ser>
          <c:idx val="0"/>
          <c:order val="3"/>
          <c:tx>
            <c:strRef>
              <c:f>נתונים1!$C$1</c:f>
              <c:strCache>
                <c:ptCount val="1"/>
                <c:pt idx="0">
                  <c:v>המגזר הבנקאי</c:v>
                </c:pt>
              </c:strCache>
            </c:strRef>
          </c:tx>
          <c:invertIfNegative val="0"/>
          <c:cat>
            <c:strRef>
              <c:f>נתונים1!$A$10:$A$24</c:f>
              <c:strCache>
                <c:ptCount val="15"/>
                <c:pt idx="0">
                  <c:v>Q1 2016</c:v>
                </c:pt>
                <c:pt idx="1">
                  <c:v>Q2 2016</c:v>
                </c:pt>
                <c:pt idx="2">
                  <c:v>Q3 2016</c:v>
                </c:pt>
                <c:pt idx="3">
                  <c:v>Q4 2016</c:v>
                </c:pt>
                <c:pt idx="4">
                  <c:v>Q1 2017</c:v>
                </c:pt>
                <c:pt idx="5">
                  <c:v>Q2 2017</c:v>
                </c:pt>
                <c:pt idx="6">
                  <c:v>Q3 2017</c:v>
                </c:pt>
                <c:pt idx="7">
                  <c:v>Q4 2017</c:v>
                </c:pt>
                <c:pt idx="8">
                  <c:v>Q1 2018</c:v>
                </c:pt>
                <c:pt idx="9">
                  <c:v>Q2 2018</c:v>
                </c:pt>
                <c:pt idx="10">
                  <c:v>Q3 2018</c:v>
                </c:pt>
                <c:pt idx="11">
                  <c:v>Q4 2018</c:v>
                </c:pt>
                <c:pt idx="12">
                  <c:v>Q1 2019</c:v>
                </c:pt>
                <c:pt idx="13">
                  <c:v>Q2 2019</c:v>
                </c:pt>
                <c:pt idx="14">
                  <c:v>Q3 2019</c:v>
                </c:pt>
              </c:strCache>
            </c:strRef>
          </c:cat>
          <c:val>
            <c:numRef>
              <c:f>נתונים1!$C$10:$C$24</c:f>
              <c:numCache>
                <c:formatCode>#,##0</c:formatCode>
                <c:ptCount val="15"/>
                <c:pt idx="0">
                  <c:v>296</c:v>
                </c:pt>
                <c:pt idx="1">
                  <c:v>-587</c:v>
                </c:pt>
                <c:pt idx="2">
                  <c:v>-85</c:v>
                </c:pt>
                <c:pt idx="3">
                  <c:v>1325</c:v>
                </c:pt>
                <c:pt idx="4">
                  <c:v>650</c:v>
                </c:pt>
                <c:pt idx="5">
                  <c:v>-468</c:v>
                </c:pt>
                <c:pt idx="6">
                  <c:v>1832</c:v>
                </c:pt>
                <c:pt idx="7">
                  <c:v>330</c:v>
                </c:pt>
                <c:pt idx="8">
                  <c:v>-1636.1999999999998</c:v>
                </c:pt>
                <c:pt idx="9">
                  <c:v>823</c:v>
                </c:pt>
                <c:pt idx="10">
                  <c:v>1017.5</c:v>
                </c:pt>
                <c:pt idx="11">
                  <c:v>-1782</c:v>
                </c:pt>
                <c:pt idx="12">
                  <c:v>1961.5</c:v>
                </c:pt>
                <c:pt idx="13">
                  <c:v>591</c:v>
                </c:pt>
                <c:pt idx="14">
                  <c:v>-228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41-4CC5-BC18-3CA47BFEE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0"/>
        <c:axId val="405034456"/>
        <c:axId val="1"/>
      </c:barChart>
      <c:catAx>
        <c:axId val="405034456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"/>
        <c:crosses val="autoZero"/>
        <c:auto val="0"/>
        <c:lblAlgn val="ctr"/>
        <c:lblOffset val="6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405034456"/>
        <c:crosses val="autoZero"/>
        <c:crossBetween val="between"/>
        <c:dispUnits>
          <c:builtInUnit val="thousands"/>
        </c:dispUnits>
      </c:valAx>
    </c:plotArea>
    <c:legend>
      <c:legendPos val="r"/>
      <c:layout>
        <c:manualLayout>
          <c:xMode val="edge"/>
          <c:yMode val="edge"/>
          <c:x val="0.19089903762029747"/>
          <c:y val="0.94127236546412085"/>
          <c:w val="0.61376249635462232"/>
          <c:h val="4.56770109618650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תרשים 2: </a:t>
            </a: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שווי תיק ני"ע של תושבי חוץ בבורסה בתל-אביב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מיליארדי דולרים</a:t>
            </a:r>
          </a:p>
        </c:rich>
      </c:tx>
      <c:layout/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923866413250067E-2"/>
          <c:y val="0.13162058645384259"/>
          <c:w val="0.91416752843846949"/>
          <c:h val="0.689876545409199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נתונים2!$B$1</c:f>
              <c:strCache>
                <c:ptCount val="1"/>
                <c:pt idx="0">
                  <c:v>מניות בעלי עניין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FF00" mc:Ignorable="a14" a14:legacySpreadsheetColorIndex="11"/>
                </a:gs>
                <a:gs pos="100000">
                  <a:srgbClr xmlns:mc="http://schemas.openxmlformats.org/markup-compatibility/2006" xmlns:a14="http://schemas.microsoft.com/office/drawing/2010/main" val="007600" mc:Ignorable="a14" a14:legacySpreadsheetColorIndex="11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numRef>
              <c:f>נתונים2!$A$13:$A$43</c:f>
              <c:numCache>
                <c:formatCode>mm/yyyy</c:formatCode>
                <c:ptCount val="31"/>
                <c:pt idx="0">
                  <c:v>40999</c:v>
                </c:pt>
                <c:pt idx="1">
                  <c:v>41090</c:v>
                </c:pt>
                <c:pt idx="2">
                  <c:v>41182</c:v>
                </c:pt>
                <c:pt idx="3">
                  <c:v>41274</c:v>
                </c:pt>
                <c:pt idx="4">
                  <c:v>41364</c:v>
                </c:pt>
                <c:pt idx="5">
                  <c:v>41455</c:v>
                </c:pt>
                <c:pt idx="6">
                  <c:v>41547</c:v>
                </c:pt>
                <c:pt idx="7">
                  <c:v>41639</c:v>
                </c:pt>
                <c:pt idx="8">
                  <c:v>41729</c:v>
                </c:pt>
                <c:pt idx="9">
                  <c:v>41820</c:v>
                </c:pt>
                <c:pt idx="10">
                  <c:v>41912</c:v>
                </c:pt>
                <c:pt idx="11">
                  <c:v>42004</c:v>
                </c:pt>
                <c:pt idx="12">
                  <c:v>42094</c:v>
                </c:pt>
                <c:pt idx="13">
                  <c:v>42185</c:v>
                </c:pt>
                <c:pt idx="14">
                  <c:v>42277</c:v>
                </c:pt>
                <c:pt idx="15">
                  <c:v>42369</c:v>
                </c:pt>
                <c:pt idx="16">
                  <c:v>42460</c:v>
                </c:pt>
                <c:pt idx="17">
                  <c:v>42551</c:v>
                </c:pt>
                <c:pt idx="18">
                  <c:v>42643</c:v>
                </c:pt>
                <c:pt idx="19">
                  <c:v>42735</c:v>
                </c:pt>
                <c:pt idx="20">
                  <c:v>42825</c:v>
                </c:pt>
                <c:pt idx="21">
                  <c:v>42916</c:v>
                </c:pt>
                <c:pt idx="22">
                  <c:v>43008</c:v>
                </c:pt>
                <c:pt idx="23">
                  <c:v>43100</c:v>
                </c:pt>
                <c:pt idx="24">
                  <c:v>43190</c:v>
                </c:pt>
                <c:pt idx="25">
                  <c:v>43281</c:v>
                </c:pt>
                <c:pt idx="26">
                  <c:v>43373</c:v>
                </c:pt>
                <c:pt idx="27">
                  <c:v>43465</c:v>
                </c:pt>
                <c:pt idx="28">
                  <c:v>43555</c:v>
                </c:pt>
                <c:pt idx="29">
                  <c:v>43646</c:v>
                </c:pt>
                <c:pt idx="30">
                  <c:v>43738</c:v>
                </c:pt>
              </c:numCache>
            </c:numRef>
          </c:cat>
          <c:val>
            <c:numRef>
              <c:f>נתונים2!$B$13:$B$43</c:f>
              <c:numCache>
                <c:formatCode>0.0</c:formatCode>
                <c:ptCount val="31"/>
                <c:pt idx="0">
                  <c:v>7.6002999999999998</c:v>
                </c:pt>
                <c:pt idx="1">
                  <c:v>6.4856000000000007</c:v>
                </c:pt>
                <c:pt idx="2">
                  <c:v>7.0564</c:v>
                </c:pt>
                <c:pt idx="3">
                  <c:v>7.0724</c:v>
                </c:pt>
                <c:pt idx="4">
                  <c:v>7.7220000000000004</c:v>
                </c:pt>
                <c:pt idx="5">
                  <c:v>8.0009999999999994</c:v>
                </c:pt>
                <c:pt idx="6">
                  <c:v>8.7720000000000002</c:v>
                </c:pt>
                <c:pt idx="7">
                  <c:v>8.8230000000000004</c:v>
                </c:pt>
                <c:pt idx="8">
                  <c:v>8.8919999999999995</c:v>
                </c:pt>
                <c:pt idx="9">
                  <c:v>8.6590000000000007</c:v>
                </c:pt>
                <c:pt idx="10">
                  <c:v>8.298</c:v>
                </c:pt>
                <c:pt idx="11">
                  <c:v>7.7290000000000001</c:v>
                </c:pt>
                <c:pt idx="12">
                  <c:v>9.0030000000000001</c:v>
                </c:pt>
                <c:pt idx="13">
                  <c:v>9.3919999999999995</c:v>
                </c:pt>
                <c:pt idx="14">
                  <c:v>8.9395000000000007</c:v>
                </c:pt>
                <c:pt idx="15">
                  <c:v>8.8747999999999987</c:v>
                </c:pt>
                <c:pt idx="16">
                  <c:v>9.2294999999999998</c:v>
                </c:pt>
                <c:pt idx="17">
                  <c:v>7.0217000000000001</c:v>
                </c:pt>
                <c:pt idx="18">
                  <c:v>8.0540000000000003</c:v>
                </c:pt>
                <c:pt idx="19">
                  <c:v>8.0115999999999996</c:v>
                </c:pt>
                <c:pt idx="20">
                  <c:v>9.2905999999999995</c:v>
                </c:pt>
                <c:pt idx="21">
                  <c:v>9.7722000000000016</c:v>
                </c:pt>
                <c:pt idx="22">
                  <c:v>10.121</c:v>
                </c:pt>
                <c:pt idx="23">
                  <c:v>11.355399999999999</c:v>
                </c:pt>
                <c:pt idx="24">
                  <c:v>12.549899999999999</c:v>
                </c:pt>
                <c:pt idx="25">
                  <c:v>14.590200000000001</c:v>
                </c:pt>
                <c:pt idx="26">
                  <c:v>15.2813</c:v>
                </c:pt>
                <c:pt idx="27">
                  <c:v>10.5562</c:v>
                </c:pt>
                <c:pt idx="28">
                  <c:v>11.5359</c:v>
                </c:pt>
                <c:pt idx="29">
                  <c:v>11.741700000000002</c:v>
                </c:pt>
                <c:pt idx="30">
                  <c:v>12.7188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4-4D60-96D0-F6EEC138746D}"/>
            </c:ext>
          </c:extLst>
        </c:ser>
        <c:ser>
          <c:idx val="1"/>
          <c:order val="1"/>
          <c:tx>
            <c:strRef>
              <c:f>נתונים2!$C$1</c:f>
              <c:strCache>
                <c:ptCount val="1"/>
                <c:pt idx="0">
                  <c:v>מניות וקרנות נאמנות - פיננסי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numRef>
              <c:f>נתונים2!$A$13:$A$43</c:f>
              <c:numCache>
                <c:formatCode>mm/yyyy</c:formatCode>
                <c:ptCount val="31"/>
                <c:pt idx="0">
                  <c:v>40999</c:v>
                </c:pt>
                <c:pt idx="1">
                  <c:v>41090</c:v>
                </c:pt>
                <c:pt idx="2">
                  <c:v>41182</c:v>
                </c:pt>
                <c:pt idx="3">
                  <c:v>41274</c:v>
                </c:pt>
                <c:pt idx="4">
                  <c:v>41364</c:v>
                </c:pt>
                <c:pt idx="5">
                  <c:v>41455</c:v>
                </c:pt>
                <c:pt idx="6">
                  <c:v>41547</c:v>
                </c:pt>
                <c:pt idx="7">
                  <c:v>41639</c:v>
                </c:pt>
                <c:pt idx="8">
                  <c:v>41729</c:v>
                </c:pt>
                <c:pt idx="9">
                  <c:v>41820</c:v>
                </c:pt>
                <c:pt idx="10">
                  <c:v>41912</c:v>
                </c:pt>
                <c:pt idx="11">
                  <c:v>42004</c:v>
                </c:pt>
                <c:pt idx="12">
                  <c:v>42094</c:v>
                </c:pt>
                <c:pt idx="13">
                  <c:v>42185</c:v>
                </c:pt>
                <c:pt idx="14">
                  <c:v>42277</c:v>
                </c:pt>
                <c:pt idx="15">
                  <c:v>42369</c:v>
                </c:pt>
                <c:pt idx="16">
                  <c:v>42460</c:v>
                </c:pt>
                <c:pt idx="17">
                  <c:v>42551</c:v>
                </c:pt>
                <c:pt idx="18">
                  <c:v>42643</c:v>
                </c:pt>
                <c:pt idx="19">
                  <c:v>42735</c:v>
                </c:pt>
                <c:pt idx="20">
                  <c:v>42825</c:v>
                </c:pt>
                <c:pt idx="21">
                  <c:v>42916</c:v>
                </c:pt>
                <c:pt idx="22">
                  <c:v>43008</c:v>
                </c:pt>
                <c:pt idx="23">
                  <c:v>43100</c:v>
                </c:pt>
                <c:pt idx="24">
                  <c:v>43190</c:v>
                </c:pt>
                <c:pt idx="25">
                  <c:v>43281</c:v>
                </c:pt>
                <c:pt idx="26">
                  <c:v>43373</c:v>
                </c:pt>
                <c:pt idx="27">
                  <c:v>43465</c:v>
                </c:pt>
                <c:pt idx="28">
                  <c:v>43555</c:v>
                </c:pt>
                <c:pt idx="29">
                  <c:v>43646</c:v>
                </c:pt>
                <c:pt idx="30">
                  <c:v>43738</c:v>
                </c:pt>
              </c:numCache>
            </c:numRef>
          </c:cat>
          <c:val>
            <c:numRef>
              <c:f>נתונים2!$C$13:$C$43</c:f>
              <c:numCache>
                <c:formatCode>0.0</c:formatCode>
                <c:ptCount val="31"/>
                <c:pt idx="0">
                  <c:v>13.426</c:v>
                </c:pt>
                <c:pt idx="1">
                  <c:v>11.427</c:v>
                </c:pt>
                <c:pt idx="2">
                  <c:v>12.878</c:v>
                </c:pt>
                <c:pt idx="3">
                  <c:v>12.848000000000001</c:v>
                </c:pt>
                <c:pt idx="4">
                  <c:v>14.314</c:v>
                </c:pt>
                <c:pt idx="5">
                  <c:v>14.135</c:v>
                </c:pt>
                <c:pt idx="6">
                  <c:v>15.018000000000001</c:v>
                </c:pt>
                <c:pt idx="7">
                  <c:v>16.059999999999999</c:v>
                </c:pt>
                <c:pt idx="8">
                  <c:v>17.806000000000001</c:v>
                </c:pt>
                <c:pt idx="9">
                  <c:v>18.119</c:v>
                </c:pt>
                <c:pt idx="10">
                  <c:v>17.71</c:v>
                </c:pt>
                <c:pt idx="11">
                  <c:v>17.591999999999999</c:v>
                </c:pt>
                <c:pt idx="12">
                  <c:v>19.141999999999999</c:v>
                </c:pt>
                <c:pt idx="13">
                  <c:v>19.792999999999999</c:v>
                </c:pt>
                <c:pt idx="14">
                  <c:v>19.053000000000001</c:v>
                </c:pt>
                <c:pt idx="15">
                  <c:v>20.606000000000002</c:v>
                </c:pt>
                <c:pt idx="16">
                  <c:v>19.706</c:v>
                </c:pt>
                <c:pt idx="17">
                  <c:v>19.138999999999999</c:v>
                </c:pt>
                <c:pt idx="18">
                  <c:v>19.663</c:v>
                </c:pt>
                <c:pt idx="19">
                  <c:v>16.245000000000001</c:v>
                </c:pt>
                <c:pt idx="20">
                  <c:v>17.446999999999999</c:v>
                </c:pt>
                <c:pt idx="21">
                  <c:v>19.312000000000001</c:v>
                </c:pt>
                <c:pt idx="22">
                  <c:v>19.079999999999998</c:v>
                </c:pt>
                <c:pt idx="23">
                  <c:v>20.53</c:v>
                </c:pt>
                <c:pt idx="24">
                  <c:v>20.091999999999999</c:v>
                </c:pt>
                <c:pt idx="25">
                  <c:v>20.954999999999998</c:v>
                </c:pt>
                <c:pt idx="26">
                  <c:v>24.010999999999999</c:v>
                </c:pt>
                <c:pt idx="27">
                  <c:v>18.937999999999999</c:v>
                </c:pt>
                <c:pt idx="28">
                  <c:v>20.603000000000002</c:v>
                </c:pt>
                <c:pt idx="29">
                  <c:v>21.617999999999999</c:v>
                </c:pt>
                <c:pt idx="30">
                  <c:v>22.425000000000001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4-4D60-96D0-F6EEC138746D}"/>
            </c:ext>
          </c:extLst>
        </c:ser>
        <c:ser>
          <c:idx val="2"/>
          <c:order val="2"/>
          <c:tx>
            <c:strRef>
              <c:f>נתונים2!$D$1</c:f>
              <c:strCache>
                <c:ptCount val="1"/>
                <c:pt idx="0">
                  <c:v>אג"ח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3366" mc:Ignorable="a14" a14:legacySpreadsheetColorIndex="61"/>
                </a:gs>
                <a:gs pos="100000">
                  <a:srgbClr xmlns:mc="http://schemas.openxmlformats.org/markup-compatibility/2006" xmlns:a14="http://schemas.microsoft.com/office/drawing/2010/main" val="47182F" mc:Ignorable="a14" a14:legacySpreadsheetColorIndex="61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numRef>
              <c:f>נתונים2!$A$13:$A$43</c:f>
              <c:numCache>
                <c:formatCode>mm/yyyy</c:formatCode>
                <c:ptCount val="31"/>
                <c:pt idx="0">
                  <c:v>40999</c:v>
                </c:pt>
                <c:pt idx="1">
                  <c:v>41090</c:v>
                </c:pt>
                <c:pt idx="2">
                  <c:v>41182</c:v>
                </c:pt>
                <c:pt idx="3">
                  <c:v>41274</c:v>
                </c:pt>
                <c:pt idx="4">
                  <c:v>41364</c:v>
                </c:pt>
                <c:pt idx="5">
                  <c:v>41455</c:v>
                </c:pt>
                <c:pt idx="6">
                  <c:v>41547</c:v>
                </c:pt>
                <c:pt idx="7">
                  <c:v>41639</c:v>
                </c:pt>
                <c:pt idx="8">
                  <c:v>41729</c:v>
                </c:pt>
                <c:pt idx="9">
                  <c:v>41820</c:v>
                </c:pt>
                <c:pt idx="10">
                  <c:v>41912</c:v>
                </c:pt>
                <c:pt idx="11">
                  <c:v>42004</c:v>
                </c:pt>
                <c:pt idx="12">
                  <c:v>42094</c:v>
                </c:pt>
                <c:pt idx="13">
                  <c:v>42185</c:v>
                </c:pt>
                <c:pt idx="14">
                  <c:v>42277</c:v>
                </c:pt>
                <c:pt idx="15">
                  <c:v>42369</c:v>
                </c:pt>
                <c:pt idx="16">
                  <c:v>42460</c:v>
                </c:pt>
                <c:pt idx="17">
                  <c:v>42551</c:v>
                </c:pt>
                <c:pt idx="18">
                  <c:v>42643</c:v>
                </c:pt>
                <c:pt idx="19">
                  <c:v>42735</c:v>
                </c:pt>
                <c:pt idx="20">
                  <c:v>42825</c:v>
                </c:pt>
                <c:pt idx="21">
                  <c:v>42916</c:v>
                </c:pt>
                <c:pt idx="22">
                  <c:v>43008</c:v>
                </c:pt>
                <c:pt idx="23">
                  <c:v>43100</c:v>
                </c:pt>
                <c:pt idx="24">
                  <c:v>43190</c:v>
                </c:pt>
                <c:pt idx="25">
                  <c:v>43281</c:v>
                </c:pt>
                <c:pt idx="26">
                  <c:v>43373</c:v>
                </c:pt>
                <c:pt idx="27">
                  <c:v>43465</c:v>
                </c:pt>
                <c:pt idx="28">
                  <c:v>43555</c:v>
                </c:pt>
                <c:pt idx="29">
                  <c:v>43646</c:v>
                </c:pt>
                <c:pt idx="30">
                  <c:v>43738</c:v>
                </c:pt>
              </c:numCache>
            </c:numRef>
          </c:cat>
          <c:val>
            <c:numRef>
              <c:f>נתונים2!$D$13:$D$43</c:f>
              <c:numCache>
                <c:formatCode>0.0</c:formatCode>
                <c:ptCount val="31"/>
                <c:pt idx="0">
                  <c:v>8.4053730000000009</c:v>
                </c:pt>
                <c:pt idx="1">
                  <c:v>5.589842</c:v>
                </c:pt>
                <c:pt idx="2">
                  <c:v>6.236243</c:v>
                </c:pt>
                <c:pt idx="3">
                  <c:v>7.2225970000000004</c:v>
                </c:pt>
                <c:pt idx="4">
                  <c:v>7.3825690000000002</c:v>
                </c:pt>
                <c:pt idx="5">
                  <c:v>7.1607880000000002</c:v>
                </c:pt>
                <c:pt idx="6">
                  <c:v>5.0873160000000004</c:v>
                </c:pt>
                <c:pt idx="7">
                  <c:v>5.4638340000000003</c:v>
                </c:pt>
                <c:pt idx="8">
                  <c:v>5.4934789999999998</c:v>
                </c:pt>
                <c:pt idx="9">
                  <c:v>6.2393090000000004</c:v>
                </c:pt>
                <c:pt idx="10">
                  <c:v>8.1636930000000003</c:v>
                </c:pt>
                <c:pt idx="11">
                  <c:v>8.3418329999999994</c:v>
                </c:pt>
                <c:pt idx="12">
                  <c:v>7.996613</c:v>
                </c:pt>
                <c:pt idx="13">
                  <c:v>7.7695100000000004</c:v>
                </c:pt>
                <c:pt idx="14">
                  <c:v>7.9391809999999996</c:v>
                </c:pt>
                <c:pt idx="15">
                  <c:v>7.5892030000000004</c:v>
                </c:pt>
                <c:pt idx="16">
                  <c:v>8.8897290000000009</c:v>
                </c:pt>
                <c:pt idx="17">
                  <c:v>7.9522890000000004</c:v>
                </c:pt>
                <c:pt idx="18">
                  <c:v>8.0876990000000006</c:v>
                </c:pt>
                <c:pt idx="19">
                  <c:v>7.3103389999999999</c:v>
                </c:pt>
                <c:pt idx="20">
                  <c:v>7.5398019999999999</c:v>
                </c:pt>
                <c:pt idx="21">
                  <c:v>8.9618380000000002</c:v>
                </c:pt>
                <c:pt idx="22">
                  <c:v>9.6919219999999999</c:v>
                </c:pt>
                <c:pt idx="23">
                  <c:v>9.3386750000000003</c:v>
                </c:pt>
                <c:pt idx="24">
                  <c:v>8.4190640000000005</c:v>
                </c:pt>
                <c:pt idx="25">
                  <c:v>10.041035000000001</c:v>
                </c:pt>
                <c:pt idx="26">
                  <c:v>12.012187000000001</c:v>
                </c:pt>
                <c:pt idx="27">
                  <c:v>11.539849999999999</c:v>
                </c:pt>
                <c:pt idx="28">
                  <c:v>11.322865999999999</c:v>
                </c:pt>
                <c:pt idx="29">
                  <c:v>9.9062260000000002</c:v>
                </c:pt>
                <c:pt idx="30">
                  <c:v>11.912288999999999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64-4D60-96D0-F6EEC1387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797576"/>
        <c:axId val="1"/>
      </c:barChart>
      <c:catAx>
        <c:axId val="403797576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4037975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6525332609285915E-2"/>
          <c:y val="0.94745769052624074"/>
          <c:w val="0.87176834102633727"/>
          <c:h val="3.55932233583924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תרשים 3: </a:t>
            </a: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השקעות תושבי חוץ בבורסה בתל-אביב, לפי מכשירים,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מיליארדי דולרים</a:t>
            </a:r>
          </a:p>
        </c:rich>
      </c:tx>
      <c:layout>
        <c:manualLayout>
          <c:xMode val="edge"/>
          <c:yMode val="edge"/>
          <c:x val="0.17711737877027667"/>
          <c:y val="2.29496260666161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564116572107953E-2"/>
          <c:y val="0.12452800866599499"/>
          <c:w val="0.90071916746464642"/>
          <c:h val="0.662434326466763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נתונים3!$B$1</c:f>
              <c:strCache>
                <c:ptCount val="1"/>
                <c:pt idx="0">
                  <c:v>מניות בעלי עניין</c:v>
                </c:pt>
              </c:strCache>
            </c:strRef>
          </c:tx>
          <c:invertIfNegative val="0"/>
          <c:cat>
            <c:strRef>
              <c:f>נתונים3!$A$14:$A$28</c:f>
              <c:strCache>
                <c:ptCount val="15"/>
                <c:pt idx="0">
                  <c:v>Q1/2016</c:v>
                </c:pt>
                <c:pt idx="1">
                  <c:v>Q2/2016</c:v>
                </c:pt>
                <c:pt idx="2">
                  <c:v>Q3/2016</c:v>
                </c:pt>
                <c:pt idx="3">
                  <c:v>Q4/2016</c:v>
                </c:pt>
                <c:pt idx="4">
                  <c:v>Q1/2017</c:v>
                </c:pt>
                <c:pt idx="5">
                  <c:v>Q2/2017</c:v>
                </c:pt>
                <c:pt idx="6">
                  <c:v>Q3/2017</c:v>
                </c:pt>
                <c:pt idx="7">
                  <c:v>Q4/2017</c:v>
                </c:pt>
                <c:pt idx="8">
                  <c:v>Q1/2018</c:v>
                </c:pt>
                <c:pt idx="9">
                  <c:v>Q2/2018</c:v>
                </c:pt>
                <c:pt idx="10">
                  <c:v>Q3/2018</c:v>
                </c:pt>
                <c:pt idx="11">
                  <c:v>Q4/2018</c:v>
                </c:pt>
                <c:pt idx="12">
                  <c:v>Q1/2019</c:v>
                </c:pt>
                <c:pt idx="13">
                  <c:v>Q2/2019</c:v>
                </c:pt>
                <c:pt idx="14">
                  <c:v>Q3/2019</c:v>
                </c:pt>
              </c:strCache>
            </c:strRef>
          </c:cat>
          <c:val>
            <c:numRef>
              <c:f>נתונים3!$B$14:$B$28</c:f>
              <c:numCache>
                <c:formatCode>0</c:formatCode>
                <c:ptCount val="15"/>
                <c:pt idx="0">
                  <c:v>-74.2</c:v>
                </c:pt>
                <c:pt idx="1">
                  <c:v>-237.7</c:v>
                </c:pt>
                <c:pt idx="2">
                  <c:v>7.5</c:v>
                </c:pt>
                <c:pt idx="3">
                  <c:v>31</c:v>
                </c:pt>
                <c:pt idx="4">
                  <c:v>-8.4</c:v>
                </c:pt>
                <c:pt idx="5">
                  <c:v>-163.89999999999998</c:v>
                </c:pt>
                <c:pt idx="6">
                  <c:v>298.19999999999993</c:v>
                </c:pt>
                <c:pt idx="7">
                  <c:v>449.7</c:v>
                </c:pt>
                <c:pt idx="8">
                  <c:v>81.099999999999994</c:v>
                </c:pt>
                <c:pt idx="9">
                  <c:v>1006.8</c:v>
                </c:pt>
                <c:pt idx="10">
                  <c:v>469.40000000000003</c:v>
                </c:pt>
                <c:pt idx="11">
                  <c:v>55.5</c:v>
                </c:pt>
                <c:pt idx="12">
                  <c:v>117.60000000000002</c:v>
                </c:pt>
                <c:pt idx="13">
                  <c:v>78.800000000000011</c:v>
                </c:pt>
                <c:pt idx="14">
                  <c:v>-10.5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2-4063-9464-A039C586F0C0}"/>
            </c:ext>
          </c:extLst>
        </c:ser>
        <c:ser>
          <c:idx val="1"/>
          <c:order val="1"/>
          <c:tx>
            <c:strRef>
              <c:f>נתונים3!$C$1</c:f>
              <c:strCache>
                <c:ptCount val="1"/>
                <c:pt idx="0">
                  <c:v>מניות וקרנות נאמנות - פיננסי</c:v>
                </c:pt>
              </c:strCache>
            </c:strRef>
          </c:tx>
          <c:invertIfNegative val="0"/>
          <c:cat>
            <c:strRef>
              <c:f>נתונים3!$A$14:$A$28</c:f>
              <c:strCache>
                <c:ptCount val="15"/>
                <c:pt idx="0">
                  <c:v>Q1/2016</c:v>
                </c:pt>
                <c:pt idx="1">
                  <c:v>Q2/2016</c:v>
                </c:pt>
                <c:pt idx="2">
                  <c:v>Q3/2016</c:v>
                </c:pt>
                <c:pt idx="3">
                  <c:v>Q4/2016</c:v>
                </c:pt>
                <c:pt idx="4">
                  <c:v>Q1/2017</c:v>
                </c:pt>
                <c:pt idx="5">
                  <c:v>Q2/2017</c:v>
                </c:pt>
                <c:pt idx="6">
                  <c:v>Q3/2017</c:v>
                </c:pt>
                <c:pt idx="7">
                  <c:v>Q4/2017</c:v>
                </c:pt>
                <c:pt idx="8">
                  <c:v>Q1/2018</c:v>
                </c:pt>
                <c:pt idx="9">
                  <c:v>Q2/2018</c:v>
                </c:pt>
                <c:pt idx="10">
                  <c:v>Q3/2018</c:v>
                </c:pt>
                <c:pt idx="11">
                  <c:v>Q4/2018</c:v>
                </c:pt>
                <c:pt idx="12">
                  <c:v>Q1/2019</c:v>
                </c:pt>
                <c:pt idx="13">
                  <c:v>Q2/2019</c:v>
                </c:pt>
                <c:pt idx="14">
                  <c:v>Q3/2019</c:v>
                </c:pt>
              </c:strCache>
            </c:strRef>
          </c:cat>
          <c:val>
            <c:numRef>
              <c:f>נתונים3!$C$14:$C$28</c:f>
              <c:numCache>
                <c:formatCode>0</c:formatCode>
                <c:ptCount val="15"/>
                <c:pt idx="0">
                  <c:v>168</c:v>
                </c:pt>
                <c:pt idx="1">
                  <c:v>65</c:v>
                </c:pt>
                <c:pt idx="2">
                  <c:v>136</c:v>
                </c:pt>
                <c:pt idx="3">
                  <c:v>-777</c:v>
                </c:pt>
                <c:pt idx="4">
                  <c:v>423</c:v>
                </c:pt>
                <c:pt idx="5">
                  <c:v>647</c:v>
                </c:pt>
                <c:pt idx="6">
                  <c:v>341</c:v>
                </c:pt>
                <c:pt idx="7">
                  <c:v>164</c:v>
                </c:pt>
                <c:pt idx="8">
                  <c:v>656</c:v>
                </c:pt>
                <c:pt idx="9">
                  <c:v>629</c:v>
                </c:pt>
                <c:pt idx="10">
                  <c:v>1273</c:v>
                </c:pt>
                <c:pt idx="11">
                  <c:v>-2819</c:v>
                </c:pt>
                <c:pt idx="12">
                  <c:v>281</c:v>
                </c:pt>
                <c:pt idx="13">
                  <c:v>-430.36699999999996</c:v>
                </c:pt>
                <c:pt idx="14">
                  <c:v>-72.445999999999998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E2-4063-9464-A039C586F0C0}"/>
            </c:ext>
          </c:extLst>
        </c:ser>
        <c:ser>
          <c:idx val="2"/>
          <c:order val="2"/>
          <c:tx>
            <c:strRef>
              <c:f>נתונים3!$D$1</c:f>
              <c:strCache>
                <c:ptCount val="1"/>
                <c:pt idx="0">
                  <c:v>אג"ח</c:v>
                </c:pt>
              </c:strCache>
            </c:strRef>
          </c:tx>
          <c:invertIfNegative val="0"/>
          <c:cat>
            <c:strRef>
              <c:f>נתונים3!$A$14:$A$28</c:f>
              <c:strCache>
                <c:ptCount val="15"/>
                <c:pt idx="0">
                  <c:v>Q1/2016</c:v>
                </c:pt>
                <c:pt idx="1">
                  <c:v>Q2/2016</c:v>
                </c:pt>
                <c:pt idx="2">
                  <c:v>Q3/2016</c:v>
                </c:pt>
                <c:pt idx="3">
                  <c:v>Q4/2016</c:v>
                </c:pt>
                <c:pt idx="4">
                  <c:v>Q1/2017</c:v>
                </c:pt>
                <c:pt idx="5">
                  <c:v>Q2/2017</c:v>
                </c:pt>
                <c:pt idx="6">
                  <c:v>Q3/2017</c:v>
                </c:pt>
                <c:pt idx="7">
                  <c:v>Q4/2017</c:v>
                </c:pt>
                <c:pt idx="8">
                  <c:v>Q1/2018</c:v>
                </c:pt>
                <c:pt idx="9">
                  <c:v>Q2/2018</c:v>
                </c:pt>
                <c:pt idx="10">
                  <c:v>Q3/2018</c:v>
                </c:pt>
                <c:pt idx="11">
                  <c:v>Q4/2018</c:v>
                </c:pt>
                <c:pt idx="12">
                  <c:v>Q1/2019</c:v>
                </c:pt>
                <c:pt idx="13">
                  <c:v>Q2/2019</c:v>
                </c:pt>
                <c:pt idx="14">
                  <c:v>Q3/2019</c:v>
                </c:pt>
              </c:strCache>
            </c:strRef>
          </c:cat>
          <c:val>
            <c:numRef>
              <c:f>נתונים3!$D$14:$D$28</c:f>
              <c:numCache>
                <c:formatCode>0</c:formatCode>
                <c:ptCount val="15"/>
                <c:pt idx="0">
                  <c:v>1087.3499999999999</c:v>
                </c:pt>
                <c:pt idx="1">
                  <c:v>-867.11099999999999</c:v>
                </c:pt>
                <c:pt idx="2">
                  <c:v>-46.981000000000023</c:v>
                </c:pt>
                <c:pt idx="3">
                  <c:v>-518.88499999999999</c:v>
                </c:pt>
                <c:pt idx="4">
                  <c:v>-68.686000000000007</c:v>
                </c:pt>
                <c:pt idx="5">
                  <c:v>1082.5039999999999</c:v>
                </c:pt>
                <c:pt idx="6">
                  <c:v>672.63099999999997</c:v>
                </c:pt>
                <c:pt idx="7">
                  <c:v>-557.66899999999998</c:v>
                </c:pt>
                <c:pt idx="8">
                  <c:v>-679.8309999999999</c:v>
                </c:pt>
                <c:pt idx="9">
                  <c:v>1983.5400000000002</c:v>
                </c:pt>
                <c:pt idx="10">
                  <c:v>1906.7710000000002</c:v>
                </c:pt>
                <c:pt idx="11">
                  <c:v>-49.45900000000006</c:v>
                </c:pt>
                <c:pt idx="12">
                  <c:v>-567.53700000000015</c:v>
                </c:pt>
                <c:pt idx="13">
                  <c:v>-1696.3920000000001</c:v>
                </c:pt>
                <c:pt idx="14">
                  <c:v>1566.009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E2-4063-9464-A039C586F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501056"/>
        <c:axId val="1"/>
      </c:barChart>
      <c:lineChart>
        <c:grouping val="standard"/>
        <c:varyColors val="0"/>
        <c:ser>
          <c:idx val="3"/>
          <c:order val="3"/>
          <c:tx>
            <c:strRef>
              <c:f>נתונים3!$E$1</c:f>
              <c:strCache>
                <c:ptCount val="1"/>
                <c:pt idx="0">
                  <c:v>סך השקעות תו"ח בבורסה בת"א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chemeClr val="tx1"/>
              </a:solidFill>
            </c:spPr>
          </c:marker>
          <c:cat>
            <c:strRef>
              <c:f>נתונים3!$A$14:$A$28</c:f>
              <c:strCache>
                <c:ptCount val="15"/>
                <c:pt idx="0">
                  <c:v>Q1/2016</c:v>
                </c:pt>
                <c:pt idx="1">
                  <c:v>Q2/2016</c:v>
                </c:pt>
                <c:pt idx="2">
                  <c:v>Q3/2016</c:v>
                </c:pt>
                <c:pt idx="3">
                  <c:v>Q4/2016</c:v>
                </c:pt>
                <c:pt idx="4">
                  <c:v>Q1/2017</c:v>
                </c:pt>
                <c:pt idx="5">
                  <c:v>Q2/2017</c:v>
                </c:pt>
                <c:pt idx="6">
                  <c:v>Q3/2017</c:v>
                </c:pt>
                <c:pt idx="7">
                  <c:v>Q4/2017</c:v>
                </c:pt>
                <c:pt idx="8">
                  <c:v>Q1/2018</c:v>
                </c:pt>
                <c:pt idx="9">
                  <c:v>Q2/2018</c:v>
                </c:pt>
                <c:pt idx="10">
                  <c:v>Q3/2018</c:v>
                </c:pt>
                <c:pt idx="11">
                  <c:v>Q4/2018</c:v>
                </c:pt>
                <c:pt idx="12">
                  <c:v>Q1/2019</c:v>
                </c:pt>
                <c:pt idx="13">
                  <c:v>Q2/2019</c:v>
                </c:pt>
                <c:pt idx="14">
                  <c:v>Q3/2019</c:v>
                </c:pt>
              </c:strCache>
            </c:strRef>
          </c:cat>
          <c:val>
            <c:numRef>
              <c:f>נתונים3!$E$14:$E$28</c:f>
              <c:numCache>
                <c:formatCode>0</c:formatCode>
                <c:ptCount val="15"/>
                <c:pt idx="0">
                  <c:v>1181.1499999999999</c:v>
                </c:pt>
                <c:pt idx="1">
                  <c:v>-1039.8109999999999</c:v>
                </c:pt>
                <c:pt idx="2">
                  <c:v>96.518999999999977</c:v>
                </c:pt>
                <c:pt idx="3">
                  <c:v>-1264.885</c:v>
                </c:pt>
                <c:pt idx="4">
                  <c:v>345.91399999999999</c:v>
                </c:pt>
                <c:pt idx="5">
                  <c:v>1565.6039999999998</c:v>
                </c:pt>
                <c:pt idx="6">
                  <c:v>1311.8309999999999</c:v>
                </c:pt>
                <c:pt idx="7">
                  <c:v>56.031000000000063</c:v>
                </c:pt>
                <c:pt idx="8">
                  <c:v>57.269000000000119</c:v>
                </c:pt>
                <c:pt idx="9">
                  <c:v>3619.34</c:v>
                </c:pt>
                <c:pt idx="10">
                  <c:v>3649.1710000000003</c:v>
                </c:pt>
                <c:pt idx="11">
                  <c:v>-2812.9589999999998</c:v>
                </c:pt>
                <c:pt idx="12">
                  <c:v>-168.93700000000013</c:v>
                </c:pt>
                <c:pt idx="13">
                  <c:v>-2047.9590000000001</c:v>
                </c:pt>
                <c:pt idx="14">
                  <c:v>1483.0630000000001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E2-4063-9464-A039C586F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501056"/>
        <c:axId val="1"/>
      </c:lineChart>
      <c:catAx>
        <c:axId val="40550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405501056"/>
        <c:crosses val="autoZero"/>
        <c:crossBetween val="between"/>
        <c:dispUnits>
          <c:builtInUnit val="thousands"/>
        </c:dispUnits>
      </c:valAx>
    </c:plotArea>
    <c:legend>
      <c:legendPos val="r"/>
      <c:layout>
        <c:manualLayout>
          <c:xMode val="edge"/>
          <c:yMode val="edge"/>
          <c:x val="0.15762542489565853"/>
          <c:y val="0.94670839785194205"/>
          <c:w val="0.68270212125123697"/>
          <c:h val="3.76175336869502E-2"/>
        </c:manualLayout>
      </c:layout>
      <c:overlay val="0"/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he-IL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תרשים 4:</a:t>
            </a: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יחס החוב החיצוני ברוטו לתוצר</a:t>
            </a:r>
          </a:p>
        </c:rich>
      </c:tx>
      <c:layout/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902742329622589E-2"/>
          <c:y val="0.13104535575586987"/>
          <c:w val="0.90164366005973395"/>
          <c:h val="0.7113275376776998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נתונים4!$A$25:$A$73</c:f>
              <c:numCache>
                <c:formatCode>mm/yyyy</c:formatCode>
                <c:ptCount val="49"/>
                <c:pt idx="0">
                  <c:v>39355</c:v>
                </c:pt>
                <c:pt idx="1">
                  <c:v>39447</c:v>
                </c:pt>
                <c:pt idx="2">
                  <c:v>39538</c:v>
                </c:pt>
                <c:pt idx="3">
                  <c:v>39629</c:v>
                </c:pt>
                <c:pt idx="4">
                  <c:v>39721</c:v>
                </c:pt>
                <c:pt idx="5">
                  <c:v>39813</c:v>
                </c:pt>
                <c:pt idx="6">
                  <c:v>39903</c:v>
                </c:pt>
                <c:pt idx="7">
                  <c:v>39994</c:v>
                </c:pt>
                <c:pt idx="8">
                  <c:v>40086</c:v>
                </c:pt>
                <c:pt idx="9">
                  <c:v>40178</c:v>
                </c:pt>
                <c:pt idx="10">
                  <c:v>40268</c:v>
                </c:pt>
                <c:pt idx="11">
                  <c:v>40359</c:v>
                </c:pt>
                <c:pt idx="12">
                  <c:v>40451</c:v>
                </c:pt>
                <c:pt idx="13">
                  <c:v>40543</c:v>
                </c:pt>
                <c:pt idx="14">
                  <c:v>40633</c:v>
                </c:pt>
                <c:pt idx="15">
                  <c:v>40724</c:v>
                </c:pt>
                <c:pt idx="16">
                  <c:v>40816</c:v>
                </c:pt>
                <c:pt idx="17">
                  <c:v>40908</c:v>
                </c:pt>
                <c:pt idx="18">
                  <c:v>40999</c:v>
                </c:pt>
                <c:pt idx="19">
                  <c:v>41090</c:v>
                </c:pt>
                <c:pt idx="20">
                  <c:v>41182</c:v>
                </c:pt>
                <c:pt idx="21">
                  <c:v>41274</c:v>
                </c:pt>
                <c:pt idx="22">
                  <c:v>41364</c:v>
                </c:pt>
                <c:pt idx="23">
                  <c:v>41455</c:v>
                </c:pt>
                <c:pt idx="24">
                  <c:v>41547</c:v>
                </c:pt>
                <c:pt idx="25">
                  <c:v>41639</c:v>
                </c:pt>
                <c:pt idx="26">
                  <c:v>41729</c:v>
                </c:pt>
                <c:pt idx="27">
                  <c:v>41820</c:v>
                </c:pt>
                <c:pt idx="28">
                  <c:v>41912</c:v>
                </c:pt>
                <c:pt idx="29">
                  <c:v>42004</c:v>
                </c:pt>
                <c:pt idx="30">
                  <c:v>42094</c:v>
                </c:pt>
                <c:pt idx="31">
                  <c:v>42185</c:v>
                </c:pt>
                <c:pt idx="32">
                  <c:v>42277</c:v>
                </c:pt>
                <c:pt idx="33">
                  <c:v>42369</c:v>
                </c:pt>
                <c:pt idx="34">
                  <c:v>42460</c:v>
                </c:pt>
                <c:pt idx="35">
                  <c:v>42551</c:v>
                </c:pt>
                <c:pt idx="36">
                  <c:v>42643</c:v>
                </c:pt>
                <c:pt idx="37">
                  <c:v>42735</c:v>
                </c:pt>
                <c:pt idx="38">
                  <c:v>42825</c:v>
                </c:pt>
                <c:pt idx="39">
                  <c:v>42916</c:v>
                </c:pt>
                <c:pt idx="40">
                  <c:v>43008</c:v>
                </c:pt>
                <c:pt idx="41">
                  <c:v>43100</c:v>
                </c:pt>
                <c:pt idx="42">
                  <c:v>43190</c:v>
                </c:pt>
                <c:pt idx="43">
                  <c:v>43281</c:v>
                </c:pt>
                <c:pt idx="44">
                  <c:v>43373</c:v>
                </c:pt>
                <c:pt idx="45">
                  <c:v>43465</c:v>
                </c:pt>
                <c:pt idx="46">
                  <c:v>43555</c:v>
                </c:pt>
                <c:pt idx="47">
                  <c:v>43646</c:v>
                </c:pt>
                <c:pt idx="48">
                  <c:v>43709</c:v>
                </c:pt>
              </c:numCache>
            </c:numRef>
          </c:cat>
          <c:val>
            <c:numRef>
              <c:f>נתונים4!$B$25:$B$73</c:f>
              <c:numCache>
                <c:formatCode>0.0%</c:formatCode>
                <c:ptCount val="49"/>
                <c:pt idx="0">
                  <c:v>0.52721776813975685</c:v>
                </c:pt>
                <c:pt idx="1">
                  <c:v>0.51044877906556885</c:v>
                </c:pt>
                <c:pt idx="2">
                  <c:v>0.48630620472841757</c:v>
                </c:pt>
                <c:pt idx="3">
                  <c:v>0.45500131937012606</c:v>
                </c:pt>
                <c:pt idx="4">
                  <c:v>0.43013509044439735</c:v>
                </c:pt>
                <c:pt idx="5">
                  <c:v>0.40751568771997243</c:v>
                </c:pt>
                <c:pt idx="6">
                  <c:v>0.40404806504818919</c:v>
                </c:pt>
                <c:pt idx="7">
                  <c:v>0.42361012293122896</c:v>
                </c:pt>
                <c:pt idx="8">
                  <c:v>0.45409651095644316</c:v>
                </c:pt>
                <c:pt idx="9">
                  <c:v>0.45901292655084597</c:v>
                </c:pt>
                <c:pt idx="10">
                  <c:v>0.44164223891826204</c:v>
                </c:pt>
                <c:pt idx="11">
                  <c:v>0.44271781191732806</c:v>
                </c:pt>
                <c:pt idx="12">
                  <c:v>0.45143291037575306</c:v>
                </c:pt>
                <c:pt idx="13">
                  <c:v>0.46029326533629289</c:v>
                </c:pt>
                <c:pt idx="14">
                  <c:v>0.46803831745939034</c:v>
                </c:pt>
                <c:pt idx="15">
                  <c:v>0.46078830750240118</c:v>
                </c:pt>
                <c:pt idx="16">
                  <c:v>0.42903002967671816</c:v>
                </c:pt>
                <c:pt idx="17">
                  <c:v>0.40890359061863707</c:v>
                </c:pt>
                <c:pt idx="18">
                  <c:v>0.39869430362991082</c:v>
                </c:pt>
                <c:pt idx="19">
                  <c:v>0.38435743112937321</c:v>
                </c:pt>
                <c:pt idx="20">
                  <c:v>0.38599885105188098</c:v>
                </c:pt>
                <c:pt idx="21">
                  <c:v>0.39088639231834899</c:v>
                </c:pt>
                <c:pt idx="22">
                  <c:v>0.38306608357716437</c:v>
                </c:pt>
                <c:pt idx="23">
                  <c:v>0.37499554147676045</c:v>
                </c:pt>
                <c:pt idx="24">
                  <c:v>0.35402893136080227</c:v>
                </c:pt>
                <c:pt idx="25">
                  <c:v>0.34149730714877746</c:v>
                </c:pt>
                <c:pt idx="26">
                  <c:v>0.32633333551263682</c:v>
                </c:pt>
                <c:pt idx="27">
                  <c:v>0.32047039860983195</c:v>
                </c:pt>
                <c:pt idx="28">
                  <c:v>0.31216632012817552</c:v>
                </c:pt>
                <c:pt idx="29">
                  <c:v>0.30387853399985798</c:v>
                </c:pt>
                <c:pt idx="30">
                  <c:v>0.2955750399409886</c:v>
                </c:pt>
                <c:pt idx="31">
                  <c:v>0.29596712380222628</c:v>
                </c:pt>
                <c:pt idx="32">
                  <c:v>0.29136158365040526</c:v>
                </c:pt>
                <c:pt idx="33">
                  <c:v>0.2863283812784157</c:v>
                </c:pt>
                <c:pt idx="34">
                  <c:v>0.28709718319747085</c:v>
                </c:pt>
                <c:pt idx="35">
                  <c:v>0.28207045839484096</c:v>
                </c:pt>
                <c:pt idx="36">
                  <c:v>0.2758166141841577</c:v>
                </c:pt>
                <c:pt idx="37">
                  <c:v>0.27312745955752832</c:v>
                </c:pt>
                <c:pt idx="38">
                  <c:v>0.27114124674361961</c:v>
                </c:pt>
                <c:pt idx="39">
                  <c:v>0.27334983167256538</c:v>
                </c:pt>
                <c:pt idx="40">
                  <c:v>0.27401059592962618</c:v>
                </c:pt>
                <c:pt idx="41">
                  <c:v>0.25063483218203625</c:v>
                </c:pt>
                <c:pt idx="42">
                  <c:v>0.2512170438863251</c:v>
                </c:pt>
                <c:pt idx="43">
                  <c:v>0.25048742882119757</c:v>
                </c:pt>
                <c:pt idx="44">
                  <c:v>0.25114758111996094</c:v>
                </c:pt>
                <c:pt idx="45">
                  <c:v>0.25349511467435143</c:v>
                </c:pt>
                <c:pt idx="46">
                  <c:v>0.2618061601915786</c:v>
                </c:pt>
                <c:pt idx="47">
                  <c:v>0.25970284520353659</c:v>
                </c:pt>
                <c:pt idx="48">
                  <c:v>0.25589994396495308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71-4CB7-9F7A-0A6128A7E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5289976"/>
        <c:axId val="1"/>
      </c:lineChart>
      <c:dateAx>
        <c:axId val="405289976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"/>
        <c:crosses val="autoZero"/>
        <c:auto val="0"/>
        <c:lblOffset val="100"/>
        <c:baseTimeUnit val="months"/>
        <c:majorUnit val="6"/>
        <c:majorTimeUnit val="months"/>
        <c:minorUnit val="3"/>
        <c:minorTimeUnit val="months"/>
      </c:dateAx>
      <c:valAx>
        <c:axId val="1"/>
        <c:scaling>
          <c:orientation val="minMax"/>
          <c:min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4052899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תרשים 5</a:t>
            </a: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: עודף הנכסים על ההתחייבויות (+) של המשק מול חו"ל</a:t>
            </a:r>
            <a:endParaRPr lang="he-IL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מיליארדי דולרים</a:t>
            </a:r>
          </a:p>
        </c:rich>
      </c:tx>
      <c:layout/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454683681781156E-2"/>
          <c:y val="0.14741921117326398"/>
          <c:w val="0.85694542492533265"/>
          <c:h val="0.633928991342145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נתונים5!$B$1</c:f>
              <c:strCache>
                <c:ptCount val="1"/>
                <c:pt idx="0">
                  <c:v>עודף הנכסים על ההתחייבויות - ציר ימני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נתונים5!$A$16:$A$88</c:f>
              <c:numCache>
                <c:formatCode>m/d/yyyy</c:formatCode>
                <c:ptCount val="73"/>
                <c:pt idx="0">
                  <c:v>37164</c:v>
                </c:pt>
                <c:pt idx="1">
                  <c:v>37256</c:v>
                </c:pt>
                <c:pt idx="2">
                  <c:v>37346</c:v>
                </c:pt>
                <c:pt idx="3">
                  <c:v>37437</c:v>
                </c:pt>
                <c:pt idx="4">
                  <c:v>37529</c:v>
                </c:pt>
                <c:pt idx="5">
                  <c:v>37621</c:v>
                </c:pt>
                <c:pt idx="6">
                  <c:v>37711</c:v>
                </c:pt>
                <c:pt idx="7">
                  <c:v>37802</c:v>
                </c:pt>
                <c:pt idx="8">
                  <c:v>37894</c:v>
                </c:pt>
                <c:pt idx="9">
                  <c:v>37986</c:v>
                </c:pt>
                <c:pt idx="10">
                  <c:v>38077</c:v>
                </c:pt>
                <c:pt idx="11">
                  <c:v>38168</c:v>
                </c:pt>
                <c:pt idx="12">
                  <c:v>38260</c:v>
                </c:pt>
                <c:pt idx="13">
                  <c:v>38352</c:v>
                </c:pt>
                <c:pt idx="14">
                  <c:v>38442</c:v>
                </c:pt>
                <c:pt idx="15">
                  <c:v>38533</c:v>
                </c:pt>
                <c:pt idx="16">
                  <c:v>38625</c:v>
                </c:pt>
                <c:pt idx="17">
                  <c:v>38717</c:v>
                </c:pt>
                <c:pt idx="18">
                  <c:v>38807</c:v>
                </c:pt>
                <c:pt idx="19">
                  <c:v>38898</c:v>
                </c:pt>
                <c:pt idx="20">
                  <c:v>38990</c:v>
                </c:pt>
                <c:pt idx="21">
                  <c:v>39082</c:v>
                </c:pt>
                <c:pt idx="22">
                  <c:v>39172</c:v>
                </c:pt>
                <c:pt idx="23">
                  <c:v>39263</c:v>
                </c:pt>
                <c:pt idx="24">
                  <c:v>39355</c:v>
                </c:pt>
                <c:pt idx="25">
                  <c:v>39447</c:v>
                </c:pt>
                <c:pt idx="26">
                  <c:v>39538</c:v>
                </c:pt>
                <c:pt idx="27">
                  <c:v>39629</c:v>
                </c:pt>
                <c:pt idx="28">
                  <c:v>39721</c:v>
                </c:pt>
                <c:pt idx="29">
                  <c:v>39813</c:v>
                </c:pt>
                <c:pt idx="30">
                  <c:v>39903</c:v>
                </c:pt>
                <c:pt idx="31">
                  <c:v>39994</c:v>
                </c:pt>
                <c:pt idx="32">
                  <c:v>40086</c:v>
                </c:pt>
                <c:pt idx="33">
                  <c:v>40178</c:v>
                </c:pt>
                <c:pt idx="34">
                  <c:v>40268</c:v>
                </c:pt>
                <c:pt idx="35">
                  <c:v>40359</c:v>
                </c:pt>
                <c:pt idx="36">
                  <c:v>40451</c:v>
                </c:pt>
                <c:pt idx="37">
                  <c:v>40543</c:v>
                </c:pt>
                <c:pt idx="38">
                  <c:v>40633</c:v>
                </c:pt>
                <c:pt idx="39">
                  <c:v>40724</c:v>
                </c:pt>
                <c:pt idx="40">
                  <c:v>40816</c:v>
                </c:pt>
                <c:pt idx="41">
                  <c:v>40908</c:v>
                </c:pt>
                <c:pt idx="42">
                  <c:v>40999</c:v>
                </c:pt>
                <c:pt idx="43">
                  <c:v>41090</c:v>
                </c:pt>
                <c:pt idx="44">
                  <c:v>41182</c:v>
                </c:pt>
                <c:pt idx="45">
                  <c:v>41274</c:v>
                </c:pt>
                <c:pt idx="46">
                  <c:v>41364</c:v>
                </c:pt>
                <c:pt idx="47">
                  <c:v>41455</c:v>
                </c:pt>
                <c:pt idx="48">
                  <c:v>41547</c:v>
                </c:pt>
                <c:pt idx="49">
                  <c:v>41639</c:v>
                </c:pt>
                <c:pt idx="50">
                  <c:v>41729</c:v>
                </c:pt>
                <c:pt idx="51">
                  <c:v>41820</c:v>
                </c:pt>
                <c:pt idx="52">
                  <c:v>41912</c:v>
                </c:pt>
                <c:pt idx="53">
                  <c:v>42004</c:v>
                </c:pt>
                <c:pt idx="54">
                  <c:v>42094</c:v>
                </c:pt>
                <c:pt idx="55">
                  <c:v>42185</c:v>
                </c:pt>
                <c:pt idx="56">
                  <c:v>42277</c:v>
                </c:pt>
                <c:pt idx="57">
                  <c:v>42369</c:v>
                </c:pt>
                <c:pt idx="58">
                  <c:v>42460</c:v>
                </c:pt>
                <c:pt idx="59">
                  <c:v>42551</c:v>
                </c:pt>
                <c:pt idx="60">
                  <c:v>42643</c:v>
                </c:pt>
                <c:pt idx="61">
                  <c:v>42735</c:v>
                </c:pt>
                <c:pt idx="62">
                  <c:v>42825</c:v>
                </c:pt>
                <c:pt idx="63">
                  <c:v>42916</c:v>
                </c:pt>
                <c:pt idx="64">
                  <c:v>43008</c:v>
                </c:pt>
                <c:pt idx="65">
                  <c:v>43100</c:v>
                </c:pt>
                <c:pt idx="66">
                  <c:v>43190</c:v>
                </c:pt>
                <c:pt idx="67">
                  <c:v>43281</c:v>
                </c:pt>
                <c:pt idx="68">
                  <c:v>43373</c:v>
                </c:pt>
                <c:pt idx="69">
                  <c:v>43465</c:v>
                </c:pt>
                <c:pt idx="70">
                  <c:v>43555</c:v>
                </c:pt>
                <c:pt idx="71">
                  <c:v>43646</c:v>
                </c:pt>
                <c:pt idx="72">
                  <c:v>43738</c:v>
                </c:pt>
              </c:numCache>
            </c:numRef>
          </c:cat>
          <c:val>
            <c:numRef>
              <c:f>נתונים5!$B$15:$B$88</c:f>
              <c:numCache>
                <c:formatCode>_ * #,##0_ ;_ * \-#,##0_ ;_ * "-"??_ ;_ @_ </c:formatCode>
                <c:ptCount val="74"/>
                <c:pt idx="0">
                  <c:v>-38173.744999999995</c:v>
                </c:pt>
                <c:pt idx="1">
                  <c:v>-28353.706999999995</c:v>
                </c:pt>
                <c:pt idx="2">
                  <c:v>-33956.813999999998</c:v>
                </c:pt>
                <c:pt idx="3">
                  <c:v>-28808.509999999995</c:v>
                </c:pt>
                <c:pt idx="4">
                  <c:v>-24910.201000000001</c:v>
                </c:pt>
                <c:pt idx="5">
                  <c:v>-23696.239000000001</c:v>
                </c:pt>
                <c:pt idx="6">
                  <c:v>-22384.013999999996</c:v>
                </c:pt>
                <c:pt idx="7">
                  <c:v>-22488.009999999995</c:v>
                </c:pt>
                <c:pt idx="8">
                  <c:v>-27696.367999999973</c:v>
                </c:pt>
                <c:pt idx="9">
                  <c:v>-27782.018000000011</c:v>
                </c:pt>
                <c:pt idx="10">
                  <c:v>-26935.261999999988</c:v>
                </c:pt>
                <c:pt idx="11">
                  <c:v>-26907.503000000012</c:v>
                </c:pt>
                <c:pt idx="12">
                  <c:v>-25984.367999999988</c:v>
                </c:pt>
                <c:pt idx="13">
                  <c:v>-21922.080999999991</c:v>
                </c:pt>
                <c:pt idx="14">
                  <c:v>-24202.044999999984</c:v>
                </c:pt>
                <c:pt idx="15">
                  <c:v>-22230.644999999975</c:v>
                </c:pt>
                <c:pt idx="16">
                  <c:v>-17067.111000000004</c:v>
                </c:pt>
                <c:pt idx="17">
                  <c:v>-18083.684999999983</c:v>
                </c:pt>
                <c:pt idx="18">
                  <c:v>-24650.148000000016</c:v>
                </c:pt>
                <c:pt idx="19" formatCode="#,##0">
                  <c:v>-10113.485000000015</c:v>
                </c:pt>
                <c:pt idx="20" formatCode="#,##0">
                  <c:v>616.8640000000305</c:v>
                </c:pt>
                <c:pt idx="21" formatCode="#,##0">
                  <c:v>5357.2080000000133</c:v>
                </c:pt>
                <c:pt idx="22" formatCode="#,##0">
                  <c:v>4907.9440000000759</c:v>
                </c:pt>
                <c:pt idx="23" formatCode="#,##0">
                  <c:v>6343.2990000000282</c:v>
                </c:pt>
                <c:pt idx="24" formatCode="#,##0">
                  <c:v>5788.2510000000184</c:v>
                </c:pt>
                <c:pt idx="25" formatCode="#,##0">
                  <c:v>3230.786000000051</c:v>
                </c:pt>
                <c:pt idx="26" formatCode="#,##0">
                  <c:v>4065.2079999999551</c:v>
                </c:pt>
                <c:pt idx="27" formatCode="#,##0">
                  <c:v>8553.9559999999474</c:v>
                </c:pt>
                <c:pt idx="28" formatCode="#,##0">
                  <c:v>4120.5330000000249</c:v>
                </c:pt>
                <c:pt idx="29" formatCode="#,##0">
                  <c:v>11727.127999999997</c:v>
                </c:pt>
                <c:pt idx="30" formatCode="#,##0">
                  <c:v>19572.23000000001</c:v>
                </c:pt>
                <c:pt idx="31" formatCode="#,##0">
                  <c:v>17786.12200000009</c:v>
                </c:pt>
                <c:pt idx="32" formatCode="#,##0">
                  <c:v>16676.722000000009</c:v>
                </c:pt>
                <c:pt idx="33" formatCode="#,##0">
                  <c:v>18306.491999999969</c:v>
                </c:pt>
                <c:pt idx="34" formatCode="#,##0">
                  <c:v>14689.653999999951</c:v>
                </c:pt>
                <c:pt idx="35" formatCode="#,##0">
                  <c:v>13884.584999999963</c:v>
                </c:pt>
                <c:pt idx="36" formatCode="#,##0">
                  <c:v>26552.516999999963</c:v>
                </c:pt>
                <c:pt idx="37" formatCode="#,##0">
                  <c:v>27817.953000000009</c:v>
                </c:pt>
                <c:pt idx="38" formatCode="#,##0">
                  <c:v>27224.988000000041</c:v>
                </c:pt>
                <c:pt idx="39" formatCode="#,##0">
                  <c:v>30909.070000000007</c:v>
                </c:pt>
                <c:pt idx="40" formatCode="#,##0">
                  <c:v>31857.946000000025</c:v>
                </c:pt>
                <c:pt idx="41" formatCode="#,##0">
                  <c:v>42375.446999999986</c:v>
                </c:pt>
                <c:pt idx="42" formatCode="#,##0">
                  <c:v>46144.68299999999</c:v>
                </c:pt>
                <c:pt idx="43" formatCode="#,##0">
                  <c:v>40310.061999999976</c:v>
                </c:pt>
                <c:pt idx="44" formatCode="#,##0">
                  <c:v>50169.809000000008</c:v>
                </c:pt>
                <c:pt idx="45" formatCode="#,##0">
                  <c:v>51045.919000000053</c:v>
                </c:pt>
                <c:pt idx="46" formatCode="#,##0">
                  <c:v>55369.174999999959</c:v>
                </c:pt>
                <c:pt idx="47" formatCode="#,##0">
                  <c:v>58857.937000000005</c:v>
                </c:pt>
                <c:pt idx="48" formatCode="#,##0">
                  <c:v>58114.121000000014</c:v>
                </c:pt>
                <c:pt idx="49" formatCode="#,##0">
                  <c:v>57637.429000000033</c:v>
                </c:pt>
                <c:pt idx="50" formatCode="#,##0">
                  <c:v>65347.497999999934</c:v>
                </c:pt>
                <c:pt idx="51" formatCode="#,##0">
                  <c:v>59556.793999999936</c:v>
                </c:pt>
                <c:pt idx="52" formatCode="#,##0">
                  <c:v>63851.191999999981</c:v>
                </c:pt>
                <c:pt idx="53" formatCode="#,##0">
                  <c:v>62586.170999999973</c:v>
                </c:pt>
                <c:pt idx="54" formatCode="#,##0">
                  <c:v>67665.883000000089</c:v>
                </c:pt>
                <c:pt idx="55" formatCode="#,##0">
                  <c:v>66036.785999999964</c:v>
                </c:pt>
                <c:pt idx="56" formatCode="#,##0">
                  <c:v>70436.253999999957</c:v>
                </c:pt>
                <c:pt idx="57" formatCode="#,##0">
                  <c:v>71499.95299999998</c:v>
                </c:pt>
                <c:pt idx="58" formatCode="#,##0">
                  <c:v>68305.715000000084</c:v>
                </c:pt>
                <c:pt idx="59" formatCode="#,##0">
                  <c:v>76016.914999999979</c:v>
                </c:pt>
                <c:pt idx="60" formatCode="#,##0">
                  <c:v>81231.660999999964</c:v>
                </c:pt>
                <c:pt idx="61" formatCode="#,##0">
                  <c:v>92783.014999999956</c:v>
                </c:pt>
                <c:pt idx="62" formatCode="#,##0">
                  <c:v>105525.39999999997</c:v>
                </c:pt>
                <c:pt idx="63" formatCode="#,##0">
                  <c:v>112817.54300000001</c:v>
                </c:pt>
                <c:pt idx="64" formatCode="#,##0">
                  <c:v>113712.41899999999</c:v>
                </c:pt>
                <c:pt idx="65" formatCode="#,##0">
                  <c:v>133254.82999999996</c:v>
                </c:pt>
                <c:pt idx="66" formatCode="#,##0">
                  <c:v>141180.571</c:v>
                </c:pt>
                <c:pt idx="67" formatCode="#,##0">
                  <c:v>141522.39000000001</c:v>
                </c:pt>
                <c:pt idx="68" formatCode="#,##0">
                  <c:v>137427.93700000003</c:v>
                </c:pt>
                <c:pt idx="69" formatCode="#,##0">
                  <c:v>129662.663</c:v>
                </c:pt>
                <c:pt idx="70" formatCode="#,##0">
                  <c:v>133390.26500000001</c:v>
                </c:pt>
                <c:pt idx="71" formatCode="#,##0">
                  <c:v>135916.641</c:v>
                </c:pt>
                <c:pt idx="72" formatCode="#,##0">
                  <c:v>146379.16999999998</c:v>
                </c:pt>
                <c:pt idx="73" formatCode="#,##0">
                  <c:v>149838.83799999999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9-403B-8E3B-A5AF1FE59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נתונים5!$C$1</c:f>
              <c:strCache>
                <c:ptCount val="1"/>
                <c:pt idx="0">
                  <c:v>התחייבויות ברוטו</c:v>
                </c:pt>
              </c:strCache>
            </c:strRef>
          </c:tx>
          <c:spPr>
            <a:ln w="381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נתונים5!$A$15:$A$87</c:f>
              <c:numCache>
                <c:formatCode>m/d/yyyy</c:formatCode>
                <c:ptCount val="73"/>
                <c:pt idx="0">
                  <c:v>37072</c:v>
                </c:pt>
                <c:pt idx="1">
                  <c:v>37164</c:v>
                </c:pt>
                <c:pt idx="2">
                  <c:v>37256</c:v>
                </c:pt>
                <c:pt idx="3">
                  <c:v>37346</c:v>
                </c:pt>
                <c:pt idx="4">
                  <c:v>37437</c:v>
                </c:pt>
                <c:pt idx="5">
                  <c:v>37529</c:v>
                </c:pt>
                <c:pt idx="6">
                  <c:v>37621</c:v>
                </c:pt>
                <c:pt idx="7">
                  <c:v>37711</c:v>
                </c:pt>
                <c:pt idx="8">
                  <c:v>37802</c:v>
                </c:pt>
                <c:pt idx="9">
                  <c:v>37894</c:v>
                </c:pt>
                <c:pt idx="10">
                  <c:v>37986</c:v>
                </c:pt>
                <c:pt idx="11">
                  <c:v>38077</c:v>
                </c:pt>
                <c:pt idx="12">
                  <c:v>38168</c:v>
                </c:pt>
                <c:pt idx="13">
                  <c:v>38260</c:v>
                </c:pt>
                <c:pt idx="14">
                  <c:v>38352</c:v>
                </c:pt>
                <c:pt idx="15">
                  <c:v>38442</c:v>
                </c:pt>
                <c:pt idx="16">
                  <c:v>38533</c:v>
                </c:pt>
                <c:pt idx="17">
                  <c:v>38625</c:v>
                </c:pt>
                <c:pt idx="18">
                  <c:v>38717</c:v>
                </c:pt>
                <c:pt idx="19">
                  <c:v>38807</c:v>
                </c:pt>
                <c:pt idx="20">
                  <c:v>38898</c:v>
                </c:pt>
                <c:pt idx="21">
                  <c:v>38990</c:v>
                </c:pt>
                <c:pt idx="22">
                  <c:v>39082</c:v>
                </c:pt>
                <c:pt idx="23">
                  <c:v>39172</c:v>
                </c:pt>
                <c:pt idx="24">
                  <c:v>39263</c:v>
                </c:pt>
                <c:pt idx="25">
                  <c:v>39355</c:v>
                </c:pt>
                <c:pt idx="26">
                  <c:v>39447</c:v>
                </c:pt>
                <c:pt idx="27">
                  <c:v>39538</c:v>
                </c:pt>
                <c:pt idx="28">
                  <c:v>39629</c:v>
                </c:pt>
                <c:pt idx="29">
                  <c:v>39721</c:v>
                </c:pt>
                <c:pt idx="30">
                  <c:v>39813</c:v>
                </c:pt>
                <c:pt idx="31">
                  <c:v>39903</c:v>
                </c:pt>
                <c:pt idx="32">
                  <c:v>39994</c:v>
                </c:pt>
                <c:pt idx="33">
                  <c:v>40086</c:v>
                </c:pt>
                <c:pt idx="34">
                  <c:v>40178</c:v>
                </c:pt>
                <c:pt idx="35">
                  <c:v>40268</c:v>
                </c:pt>
                <c:pt idx="36">
                  <c:v>40359</c:v>
                </c:pt>
                <c:pt idx="37">
                  <c:v>40451</c:v>
                </c:pt>
                <c:pt idx="38">
                  <c:v>40543</c:v>
                </c:pt>
                <c:pt idx="39">
                  <c:v>40633</c:v>
                </c:pt>
                <c:pt idx="40">
                  <c:v>40724</c:v>
                </c:pt>
                <c:pt idx="41">
                  <c:v>40816</c:v>
                </c:pt>
                <c:pt idx="42">
                  <c:v>40908</c:v>
                </c:pt>
                <c:pt idx="43">
                  <c:v>40999</c:v>
                </c:pt>
                <c:pt idx="44">
                  <c:v>41090</c:v>
                </c:pt>
                <c:pt idx="45">
                  <c:v>41182</c:v>
                </c:pt>
                <c:pt idx="46">
                  <c:v>41274</c:v>
                </c:pt>
                <c:pt idx="47">
                  <c:v>41364</c:v>
                </c:pt>
                <c:pt idx="48">
                  <c:v>41455</c:v>
                </c:pt>
                <c:pt idx="49">
                  <c:v>41547</c:v>
                </c:pt>
                <c:pt idx="50">
                  <c:v>41639</c:v>
                </c:pt>
                <c:pt idx="51">
                  <c:v>41729</c:v>
                </c:pt>
                <c:pt idx="52">
                  <c:v>41820</c:v>
                </c:pt>
                <c:pt idx="53">
                  <c:v>41912</c:v>
                </c:pt>
                <c:pt idx="54">
                  <c:v>42004</c:v>
                </c:pt>
                <c:pt idx="55">
                  <c:v>42094</c:v>
                </c:pt>
                <c:pt idx="56">
                  <c:v>42185</c:v>
                </c:pt>
                <c:pt idx="57">
                  <c:v>42277</c:v>
                </c:pt>
                <c:pt idx="58">
                  <c:v>42369</c:v>
                </c:pt>
                <c:pt idx="59">
                  <c:v>42460</c:v>
                </c:pt>
                <c:pt idx="60">
                  <c:v>42551</c:v>
                </c:pt>
                <c:pt idx="61">
                  <c:v>42643</c:v>
                </c:pt>
                <c:pt idx="62">
                  <c:v>42735</c:v>
                </c:pt>
                <c:pt idx="63">
                  <c:v>42825</c:v>
                </c:pt>
                <c:pt idx="64">
                  <c:v>42916</c:v>
                </c:pt>
                <c:pt idx="65">
                  <c:v>43008</c:v>
                </c:pt>
                <c:pt idx="66">
                  <c:v>43100</c:v>
                </c:pt>
                <c:pt idx="67">
                  <c:v>43190</c:v>
                </c:pt>
                <c:pt idx="68">
                  <c:v>43281</c:v>
                </c:pt>
                <c:pt idx="69">
                  <c:v>43373</c:v>
                </c:pt>
                <c:pt idx="70">
                  <c:v>43465</c:v>
                </c:pt>
                <c:pt idx="71">
                  <c:v>43555</c:v>
                </c:pt>
                <c:pt idx="72">
                  <c:v>43646</c:v>
                </c:pt>
              </c:numCache>
            </c:numRef>
          </c:cat>
          <c:val>
            <c:numRef>
              <c:f>נתונים5!$C$15:$C$88</c:f>
              <c:numCache>
                <c:formatCode>_ * #,##0_ ;_ * \-#,##0_ ;_ * "-"??_ ;_ @_ </c:formatCode>
                <c:ptCount val="74"/>
                <c:pt idx="0">
                  <c:v>109803.533</c:v>
                </c:pt>
                <c:pt idx="1">
                  <c:v>100580.334</c:v>
                </c:pt>
                <c:pt idx="2">
                  <c:v>106693.15300000001</c:v>
                </c:pt>
                <c:pt idx="3">
                  <c:v>102387.64199999999</c:v>
                </c:pt>
                <c:pt idx="4">
                  <c:v>100759.515</c:v>
                </c:pt>
                <c:pt idx="5">
                  <c:v>100017.049</c:v>
                </c:pt>
                <c:pt idx="6">
                  <c:v>101181.59</c:v>
                </c:pt>
                <c:pt idx="7">
                  <c:v>102070.33500000001</c:v>
                </c:pt>
                <c:pt idx="8">
                  <c:v>109607.44599999998</c:v>
                </c:pt>
                <c:pt idx="9">
                  <c:v>111357.455</c:v>
                </c:pt>
                <c:pt idx="10">
                  <c:v>117381.647</c:v>
                </c:pt>
                <c:pt idx="11">
                  <c:v>124013.13900000001</c:v>
                </c:pt>
                <c:pt idx="12">
                  <c:v>125240.927</c:v>
                </c:pt>
                <c:pt idx="13">
                  <c:v>120816.97199999999</c:v>
                </c:pt>
                <c:pt idx="14">
                  <c:v>131247.62599999999</c:v>
                </c:pt>
                <c:pt idx="15">
                  <c:v>134349.85099999997</c:v>
                </c:pt>
                <c:pt idx="16">
                  <c:v>133392.576</c:v>
                </c:pt>
                <c:pt idx="17">
                  <c:v>137908.28399999999</c:v>
                </c:pt>
                <c:pt idx="18">
                  <c:v>147628.73000000001</c:v>
                </c:pt>
                <c:pt idx="19" formatCode="#,##0">
                  <c:v>155712.92400000003</c:v>
                </c:pt>
                <c:pt idx="20" formatCode="#,##0">
                  <c:v>148772.82799999998</c:v>
                </c:pt>
                <c:pt idx="21" formatCode="#,##0">
                  <c:v>152821.79800000001</c:v>
                </c:pt>
                <c:pt idx="22" formatCode="#,##0">
                  <c:v>165205.87099999998</c:v>
                </c:pt>
                <c:pt idx="23" formatCode="#,##0">
                  <c:v>172881.272</c:v>
                </c:pt>
                <c:pt idx="24" formatCode="#,##0">
                  <c:v>180642.64099999997</c:v>
                </c:pt>
                <c:pt idx="25" formatCode="#,##0">
                  <c:v>187895.34099999999</c:v>
                </c:pt>
                <c:pt idx="26" formatCode="#,##0">
                  <c:v>193654.39300000001</c:v>
                </c:pt>
                <c:pt idx="27" formatCode="#,##0">
                  <c:v>191061.27500000005</c:v>
                </c:pt>
                <c:pt idx="28" formatCode="#,##0">
                  <c:v>198412.60399999996</c:v>
                </c:pt>
                <c:pt idx="29" formatCode="#,##0">
                  <c:v>187777.204</c:v>
                </c:pt>
                <c:pt idx="30" formatCode="#,##0">
                  <c:v>175077.07199999999</c:v>
                </c:pt>
                <c:pt idx="31" formatCode="#,##0">
                  <c:v>177495.75599999996</c:v>
                </c:pt>
                <c:pt idx="32" formatCode="#,##0">
                  <c:v>188636.98499999999</c:v>
                </c:pt>
                <c:pt idx="33" formatCode="#,##0">
                  <c:v>201044.326</c:v>
                </c:pt>
                <c:pt idx="34" formatCode="#,##0">
                  <c:v>212428.6</c:v>
                </c:pt>
                <c:pt idx="35" formatCode="#,##0">
                  <c:v>218993.46100000001</c:v>
                </c:pt>
                <c:pt idx="36" formatCode="#,##0">
                  <c:v>207612.943</c:v>
                </c:pt>
                <c:pt idx="37" formatCode="#,##0">
                  <c:v>218279.23299999998</c:v>
                </c:pt>
                <c:pt idx="38" formatCode="#,##0">
                  <c:v>232266.33999999997</c:v>
                </c:pt>
                <c:pt idx="39" formatCode="#,##0">
                  <c:v>238576.53499999997</c:v>
                </c:pt>
                <c:pt idx="40" formatCode="#,##0">
                  <c:v>241456.66</c:v>
                </c:pt>
                <c:pt idx="41" formatCode="#,##0">
                  <c:v>221392.163</c:v>
                </c:pt>
                <c:pt idx="42" formatCode="#,##0">
                  <c:v>220484.49399999998</c:v>
                </c:pt>
                <c:pt idx="43" formatCode="#,##0">
                  <c:v>229564.02899999998</c:v>
                </c:pt>
                <c:pt idx="44" formatCode="#,##0">
                  <c:v>216719.49699999997</c:v>
                </c:pt>
                <c:pt idx="45" formatCode="#,##0">
                  <c:v>221525.14600000001</c:v>
                </c:pt>
                <c:pt idx="46" formatCode="#,##0">
                  <c:v>222416.09</c:v>
                </c:pt>
                <c:pt idx="47" formatCode="#,##0">
                  <c:v>227599.59400000001</c:v>
                </c:pt>
                <c:pt idx="48" formatCode="#,##0">
                  <c:v>233826.71599999999</c:v>
                </c:pt>
                <c:pt idx="49" formatCode="#,##0">
                  <c:v>238846.66</c:v>
                </c:pt>
                <c:pt idx="50" formatCode="#,##0">
                  <c:v>248496.78300000002</c:v>
                </c:pt>
                <c:pt idx="51" formatCode="#,##0">
                  <c:v>263370.71500000003</c:v>
                </c:pt>
                <c:pt idx="52" formatCode="#,##0">
                  <c:v>265493.90500000003</c:v>
                </c:pt>
                <c:pt idx="53" formatCode="#,##0">
                  <c:v>268715.77600000001</c:v>
                </c:pt>
                <c:pt idx="54" formatCode="#,##0">
                  <c:v>267053.04699999996</c:v>
                </c:pt>
                <c:pt idx="55" formatCode="#,##0">
                  <c:v>272601.67200000002</c:v>
                </c:pt>
                <c:pt idx="56" formatCode="#,##0">
                  <c:v>271561.02400000003</c:v>
                </c:pt>
                <c:pt idx="57" formatCode="#,##0">
                  <c:v>263293.90600000002</c:v>
                </c:pt>
                <c:pt idx="58" formatCode="#,##0">
                  <c:v>279695.1339999999</c:v>
                </c:pt>
                <c:pt idx="59" formatCode="#,##0">
                  <c:v>274025.995</c:v>
                </c:pt>
                <c:pt idx="60" formatCode="#,##0">
                  <c:v>269358.82400000002</c:v>
                </c:pt>
                <c:pt idx="61" formatCode="#,##0">
                  <c:v>274443.28100000002</c:v>
                </c:pt>
                <c:pt idx="62" formatCode="#,##0">
                  <c:v>269799.96100000001</c:v>
                </c:pt>
                <c:pt idx="63" formatCode="#,##0">
                  <c:v>278034.967</c:v>
                </c:pt>
                <c:pt idx="64" formatCode="#,##0">
                  <c:v>288877.36800000002</c:v>
                </c:pt>
                <c:pt idx="65" formatCode="#,##0">
                  <c:v>283006.23100000003</c:v>
                </c:pt>
                <c:pt idx="66" formatCode="#,##0">
                  <c:v>291019.74800000002</c:v>
                </c:pt>
                <c:pt idx="67" formatCode="#,##0">
                  <c:v>295772</c:v>
                </c:pt>
                <c:pt idx="68" formatCode="#,##0">
                  <c:v>301912.59999999998</c:v>
                </c:pt>
                <c:pt idx="69" formatCode="#,##0">
                  <c:v>316926</c:v>
                </c:pt>
                <c:pt idx="70" formatCode="#,##0">
                  <c:v>303635</c:v>
                </c:pt>
                <c:pt idx="71" formatCode="#,##0">
                  <c:v>320726.99099999998</c:v>
                </c:pt>
                <c:pt idx="72" formatCode="#,##0">
                  <c:v>318430.17800000001</c:v>
                </c:pt>
                <c:pt idx="73" formatCode="#,##0">
                  <c:v>320288.473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29-403B-8E3B-A5AF1FE59084}"/>
            </c:ext>
          </c:extLst>
        </c:ser>
        <c:ser>
          <c:idx val="2"/>
          <c:order val="2"/>
          <c:tx>
            <c:strRef>
              <c:f>נתונים5!$D$1</c:f>
              <c:strCache>
                <c:ptCount val="1"/>
                <c:pt idx="0">
                  <c:v>נכסים ברוטו</c:v>
                </c:pt>
              </c:strCache>
            </c:strRef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numRef>
              <c:f>נתונים5!$A$15:$A$87</c:f>
              <c:numCache>
                <c:formatCode>m/d/yyyy</c:formatCode>
                <c:ptCount val="73"/>
                <c:pt idx="0">
                  <c:v>37072</c:v>
                </c:pt>
                <c:pt idx="1">
                  <c:v>37164</c:v>
                </c:pt>
                <c:pt idx="2">
                  <c:v>37256</c:v>
                </c:pt>
                <c:pt idx="3">
                  <c:v>37346</c:v>
                </c:pt>
                <c:pt idx="4">
                  <c:v>37437</c:v>
                </c:pt>
                <c:pt idx="5">
                  <c:v>37529</c:v>
                </c:pt>
                <c:pt idx="6">
                  <c:v>37621</c:v>
                </c:pt>
                <c:pt idx="7">
                  <c:v>37711</c:v>
                </c:pt>
                <c:pt idx="8">
                  <c:v>37802</c:v>
                </c:pt>
                <c:pt idx="9">
                  <c:v>37894</c:v>
                </c:pt>
                <c:pt idx="10">
                  <c:v>37986</c:v>
                </c:pt>
                <c:pt idx="11">
                  <c:v>38077</c:v>
                </c:pt>
                <c:pt idx="12">
                  <c:v>38168</c:v>
                </c:pt>
                <c:pt idx="13">
                  <c:v>38260</c:v>
                </c:pt>
                <c:pt idx="14">
                  <c:v>38352</c:v>
                </c:pt>
                <c:pt idx="15">
                  <c:v>38442</c:v>
                </c:pt>
                <c:pt idx="16">
                  <c:v>38533</c:v>
                </c:pt>
                <c:pt idx="17">
                  <c:v>38625</c:v>
                </c:pt>
                <c:pt idx="18">
                  <c:v>38717</c:v>
                </c:pt>
                <c:pt idx="19">
                  <c:v>38807</c:v>
                </c:pt>
                <c:pt idx="20">
                  <c:v>38898</c:v>
                </c:pt>
                <c:pt idx="21">
                  <c:v>38990</c:v>
                </c:pt>
                <c:pt idx="22">
                  <c:v>39082</c:v>
                </c:pt>
                <c:pt idx="23">
                  <c:v>39172</c:v>
                </c:pt>
                <c:pt idx="24">
                  <c:v>39263</c:v>
                </c:pt>
                <c:pt idx="25">
                  <c:v>39355</c:v>
                </c:pt>
                <c:pt idx="26">
                  <c:v>39447</c:v>
                </c:pt>
                <c:pt idx="27">
                  <c:v>39538</c:v>
                </c:pt>
                <c:pt idx="28">
                  <c:v>39629</c:v>
                </c:pt>
                <c:pt idx="29">
                  <c:v>39721</c:v>
                </c:pt>
                <c:pt idx="30">
                  <c:v>39813</c:v>
                </c:pt>
                <c:pt idx="31">
                  <c:v>39903</c:v>
                </c:pt>
                <c:pt idx="32">
                  <c:v>39994</c:v>
                </c:pt>
                <c:pt idx="33">
                  <c:v>40086</c:v>
                </c:pt>
                <c:pt idx="34">
                  <c:v>40178</c:v>
                </c:pt>
                <c:pt idx="35">
                  <c:v>40268</c:v>
                </c:pt>
                <c:pt idx="36">
                  <c:v>40359</c:v>
                </c:pt>
                <c:pt idx="37">
                  <c:v>40451</c:v>
                </c:pt>
                <c:pt idx="38">
                  <c:v>40543</c:v>
                </c:pt>
                <c:pt idx="39">
                  <c:v>40633</c:v>
                </c:pt>
                <c:pt idx="40">
                  <c:v>40724</c:v>
                </c:pt>
                <c:pt idx="41">
                  <c:v>40816</c:v>
                </c:pt>
                <c:pt idx="42">
                  <c:v>40908</c:v>
                </c:pt>
                <c:pt idx="43">
                  <c:v>40999</c:v>
                </c:pt>
                <c:pt idx="44">
                  <c:v>41090</c:v>
                </c:pt>
                <c:pt idx="45">
                  <c:v>41182</c:v>
                </c:pt>
                <c:pt idx="46">
                  <c:v>41274</c:v>
                </c:pt>
                <c:pt idx="47">
                  <c:v>41364</c:v>
                </c:pt>
                <c:pt idx="48">
                  <c:v>41455</c:v>
                </c:pt>
                <c:pt idx="49">
                  <c:v>41547</c:v>
                </c:pt>
                <c:pt idx="50">
                  <c:v>41639</c:v>
                </c:pt>
                <c:pt idx="51">
                  <c:v>41729</c:v>
                </c:pt>
                <c:pt idx="52">
                  <c:v>41820</c:v>
                </c:pt>
                <c:pt idx="53">
                  <c:v>41912</c:v>
                </c:pt>
                <c:pt idx="54">
                  <c:v>42004</c:v>
                </c:pt>
                <c:pt idx="55">
                  <c:v>42094</c:v>
                </c:pt>
                <c:pt idx="56">
                  <c:v>42185</c:v>
                </c:pt>
                <c:pt idx="57">
                  <c:v>42277</c:v>
                </c:pt>
                <c:pt idx="58">
                  <c:v>42369</c:v>
                </c:pt>
                <c:pt idx="59">
                  <c:v>42460</c:v>
                </c:pt>
                <c:pt idx="60">
                  <c:v>42551</c:v>
                </c:pt>
                <c:pt idx="61">
                  <c:v>42643</c:v>
                </c:pt>
                <c:pt idx="62">
                  <c:v>42735</c:v>
                </c:pt>
                <c:pt idx="63">
                  <c:v>42825</c:v>
                </c:pt>
                <c:pt idx="64">
                  <c:v>42916</c:v>
                </c:pt>
                <c:pt idx="65">
                  <c:v>43008</c:v>
                </c:pt>
                <c:pt idx="66">
                  <c:v>43100</c:v>
                </c:pt>
                <c:pt idx="67">
                  <c:v>43190</c:v>
                </c:pt>
                <c:pt idx="68">
                  <c:v>43281</c:v>
                </c:pt>
                <c:pt idx="69">
                  <c:v>43373</c:v>
                </c:pt>
                <c:pt idx="70">
                  <c:v>43465</c:v>
                </c:pt>
                <c:pt idx="71">
                  <c:v>43555</c:v>
                </c:pt>
                <c:pt idx="72">
                  <c:v>43646</c:v>
                </c:pt>
              </c:numCache>
            </c:numRef>
          </c:cat>
          <c:val>
            <c:numRef>
              <c:f>נתונים5!$D$15:$D$88</c:f>
              <c:numCache>
                <c:formatCode>_ * #,##0_ ;_ * \-#,##0_ ;_ * "-"??_ ;_ @_ </c:formatCode>
                <c:ptCount val="74"/>
                <c:pt idx="0">
                  <c:v>71629.788</c:v>
                </c:pt>
                <c:pt idx="1">
                  <c:v>72226.627000000008</c:v>
                </c:pt>
                <c:pt idx="2">
                  <c:v>72736.339000000007</c:v>
                </c:pt>
                <c:pt idx="3">
                  <c:v>73579.131999999998</c:v>
                </c:pt>
                <c:pt idx="4">
                  <c:v>75849.313999999998</c:v>
                </c:pt>
                <c:pt idx="5">
                  <c:v>76320.81</c:v>
                </c:pt>
                <c:pt idx="6">
                  <c:v>78797.576000000001</c:v>
                </c:pt>
                <c:pt idx="7">
                  <c:v>79582.325000000012</c:v>
                </c:pt>
                <c:pt idx="8">
                  <c:v>81911.078000000009</c:v>
                </c:pt>
                <c:pt idx="9">
                  <c:v>83575.436999999991</c:v>
                </c:pt>
                <c:pt idx="10">
                  <c:v>90446.385000000009</c:v>
                </c:pt>
                <c:pt idx="11">
                  <c:v>97105.635999999999</c:v>
                </c:pt>
                <c:pt idx="12">
                  <c:v>99256.559000000008</c:v>
                </c:pt>
                <c:pt idx="13">
                  <c:v>98894.891000000003</c:v>
                </c:pt>
                <c:pt idx="14">
                  <c:v>107045.58100000001</c:v>
                </c:pt>
                <c:pt idx="15">
                  <c:v>112119.20599999999</c:v>
                </c:pt>
                <c:pt idx="16">
                  <c:v>116325.465</c:v>
                </c:pt>
                <c:pt idx="17">
                  <c:v>119824.599</c:v>
                </c:pt>
                <c:pt idx="18">
                  <c:v>122978.58199999999</c:v>
                </c:pt>
                <c:pt idx="19" formatCode="#,##0">
                  <c:v>145599.43900000001</c:v>
                </c:pt>
                <c:pt idx="20" formatCode="#,##0">
                  <c:v>149389.69200000001</c:v>
                </c:pt>
                <c:pt idx="21" formatCode="#,##0">
                  <c:v>158179.00600000002</c:v>
                </c:pt>
                <c:pt idx="22" formatCode="#,##0">
                  <c:v>170113.81500000006</c:v>
                </c:pt>
                <c:pt idx="23" formatCode="#,##0">
                  <c:v>179224.57100000003</c:v>
                </c:pt>
                <c:pt idx="24" formatCode="#,##0">
                  <c:v>186430.89199999999</c:v>
                </c:pt>
                <c:pt idx="25" formatCode="#,##0">
                  <c:v>191126.12700000004</c:v>
                </c:pt>
                <c:pt idx="26" formatCode="#,##0">
                  <c:v>197719.60099999997</c:v>
                </c:pt>
                <c:pt idx="27" formatCode="#,##0">
                  <c:v>199615.231</c:v>
                </c:pt>
                <c:pt idx="28" formatCode="#,##0">
                  <c:v>202533.13699999999</c:v>
                </c:pt>
                <c:pt idx="29" formatCode="#,##0">
                  <c:v>199504.33199999999</c:v>
                </c:pt>
                <c:pt idx="30" formatCode="#,##0">
                  <c:v>194649.302</c:v>
                </c:pt>
                <c:pt idx="31" formatCode="#,##0">
                  <c:v>195281.87800000006</c:v>
                </c:pt>
                <c:pt idx="32" formatCode="#,##0">
                  <c:v>205313.70699999999</c:v>
                </c:pt>
                <c:pt idx="33" formatCode="#,##0">
                  <c:v>219350.81799999997</c:v>
                </c:pt>
                <c:pt idx="34" formatCode="#,##0">
                  <c:v>227118.25399999996</c:v>
                </c:pt>
                <c:pt idx="35" formatCode="#,##0">
                  <c:v>232878.04599999997</c:v>
                </c:pt>
                <c:pt idx="36" formatCode="#,##0">
                  <c:v>234165.45999999996</c:v>
                </c:pt>
                <c:pt idx="37" formatCode="#,##0">
                  <c:v>246097.18599999999</c:v>
                </c:pt>
                <c:pt idx="38" formatCode="#,##0">
                  <c:v>259491.32800000001</c:v>
                </c:pt>
                <c:pt idx="39" formatCode="#,##0">
                  <c:v>269485.60499999998</c:v>
                </c:pt>
                <c:pt idx="40" formatCode="#,##0">
                  <c:v>273314.60600000003</c:v>
                </c:pt>
                <c:pt idx="41" formatCode="#,##0">
                  <c:v>263767.61</c:v>
                </c:pt>
                <c:pt idx="42" formatCode="#,##0">
                  <c:v>266629.17699999997</c:v>
                </c:pt>
                <c:pt idx="43" formatCode="#,##0">
                  <c:v>269874.09099999996</c:v>
                </c:pt>
                <c:pt idx="44" formatCode="#,##0">
                  <c:v>266889.30599999998</c:v>
                </c:pt>
                <c:pt idx="45" formatCode="#,##0">
                  <c:v>272571.06500000006</c:v>
                </c:pt>
                <c:pt idx="46" formatCode="#,##0">
                  <c:v>277785.26499999996</c:v>
                </c:pt>
                <c:pt idx="47" formatCode="#,##0">
                  <c:v>286457.53100000002</c:v>
                </c:pt>
                <c:pt idx="48" formatCode="#,##0">
                  <c:v>291940.837</c:v>
                </c:pt>
                <c:pt idx="49" formatCode="#,##0">
                  <c:v>296484.08900000004</c:v>
                </c:pt>
                <c:pt idx="50" formatCode="#,##0">
                  <c:v>313844.28099999996</c:v>
                </c:pt>
                <c:pt idx="51" formatCode="#,##0">
                  <c:v>322927.50899999996</c:v>
                </c:pt>
                <c:pt idx="52" formatCode="#,##0">
                  <c:v>329345.09700000001</c:v>
                </c:pt>
                <c:pt idx="53" formatCode="#,##0">
                  <c:v>331301.94699999999</c:v>
                </c:pt>
                <c:pt idx="54" formatCode="#,##0">
                  <c:v>334718.93000000005</c:v>
                </c:pt>
                <c:pt idx="55" formatCode="#,##0">
                  <c:v>338638.45799999998</c:v>
                </c:pt>
                <c:pt idx="56" formatCode="#,##0">
                  <c:v>341997.27799999999</c:v>
                </c:pt>
                <c:pt idx="57" formatCode="#,##0">
                  <c:v>334793.859</c:v>
                </c:pt>
                <c:pt idx="58" formatCode="#,##0">
                  <c:v>348000.84899999999</c:v>
                </c:pt>
                <c:pt idx="59" formatCode="#,##0">
                  <c:v>350042.91</c:v>
                </c:pt>
                <c:pt idx="60" formatCode="#,##0">
                  <c:v>350590.48499999999</c:v>
                </c:pt>
                <c:pt idx="61" formatCode="#,##0">
                  <c:v>367226.29599999997</c:v>
                </c:pt>
                <c:pt idx="62" formatCode="#,##0">
                  <c:v>375325.36099999998</c:v>
                </c:pt>
                <c:pt idx="63" formatCode="#,##0">
                  <c:v>390852.51</c:v>
                </c:pt>
                <c:pt idx="64" formatCode="#,##0">
                  <c:v>402589.78700000001</c:v>
                </c:pt>
                <c:pt idx="65" formatCode="#,##0">
                  <c:v>416261.06099999999</c:v>
                </c:pt>
                <c:pt idx="66" formatCode="#,##0">
                  <c:v>432200.31900000002</c:v>
                </c:pt>
                <c:pt idx="67" formatCode="#,##0">
                  <c:v>437294.39</c:v>
                </c:pt>
                <c:pt idx="68" formatCode="#,##0">
                  <c:v>439340.53700000001</c:v>
                </c:pt>
                <c:pt idx="69" formatCode="#,##0">
                  <c:v>446588.663</c:v>
                </c:pt>
                <c:pt idx="70" formatCode="#,##0">
                  <c:v>437025.26500000001</c:v>
                </c:pt>
                <c:pt idx="71" formatCode="#,##0">
                  <c:v>456643.63199999998</c:v>
                </c:pt>
                <c:pt idx="72" formatCode="#,##0">
                  <c:v>464809.348</c:v>
                </c:pt>
                <c:pt idx="73" formatCode="#,##0">
                  <c:v>470127.31099999999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29-403B-8E3B-A5AF1FE59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157400"/>
        <c:axId val="1"/>
      </c:lineChart>
      <c:dateAx>
        <c:axId val="406157400"/>
        <c:scaling>
          <c:orientation val="minMax"/>
          <c:max val="43709"/>
          <c:min val="37135"/>
        </c:scaling>
        <c:delete val="0"/>
        <c:axPos val="b"/>
        <c:numFmt formatCode="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33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"/>
        <c:crosses val="autoZero"/>
        <c:auto val="0"/>
        <c:lblOffset val="100"/>
        <c:baseTimeUnit val="months"/>
        <c:majorUnit val="6"/>
        <c:majorTimeUnit val="months"/>
        <c:minorUnit val="1"/>
        <c:minorTimeUnit val="months"/>
      </c:dateAx>
      <c:valAx>
        <c:axId val="1"/>
        <c:scaling>
          <c:orientation val="minMax"/>
          <c:max val="500000"/>
          <c:min val="3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406157400"/>
        <c:crosses val="autoZero"/>
        <c:crossBetween val="between"/>
        <c:majorUnit val="30000"/>
        <c:dispUnits>
          <c:builtInUnit val="thousands"/>
        </c:dispUnits>
      </c:valAx>
      <c:dateAx>
        <c:axId val="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"/>
        <c:crossesAt val="0"/>
        <c:auto val="1"/>
        <c:lblOffset val="100"/>
        <c:baseTimeUnit val="months"/>
      </c:dateAx>
      <c:valAx>
        <c:axId val="4"/>
        <c:scaling>
          <c:orientation val="minMax"/>
          <c:max val="150000"/>
          <c:min val="-50000"/>
        </c:scaling>
        <c:delete val="0"/>
        <c:axPos val="r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3"/>
        <c:crosses val="max"/>
        <c:crossBetween val="between"/>
        <c:dispUnits>
          <c:builtInUnit val="thousands"/>
          <c:dispUnitsLbl>
            <c:layout/>
            <c:txPr>
              <a:bodyPr rot="-5400000" vert="horz"/>
              <a:lstStyle/>
              <a:p>
                <a:pPr algn="ctr"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</c:dispUnitsLbl>
        </c:dispUnits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544979636166168"/>
          <c:y val="0.94576263939858196"/>
          <c:w val="0.60703209340211783"/>
          <c:h val="4.06780204510635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תרשים 6</a:t>
            </a: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:החוב החיצוני השלילי נטו*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he-IL" sz="1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סימן (+) : המשק מלווה נטו לחו"ל 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593588417786964E-2"/>
          <c:y val="0.16949152542372881"/>
          <c:w val="0.90899689762150981"/>
          <c:h val="0.5552804004703032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[2]נתונים6!$D$1</c:f>
              <c:strCache>
                <c:ptCount val="1"/>
                <c:pt idx="0">
                  <c:v>החוב החיצוני השלילי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cat>
            <c:numRef>
              <c:f>[2]נתונים6!$A$36:$A$53</c:f>
              <c:numCache>
                <c:formatCode>General</c:formatCode>
                <c:ptCount val="18"/>
                <c:pt idx="0">
                  <c:v>42094</c:v>
                </c:pt>
                <c:pt idx="1">
                  <c:v>42185</c:v>
                </c:pt>
                <c:pt idx="2">
                  <c:v>42277</c:v>
                </c:pt>
                <c:pt idx="3">
                  <c:v>42369</c:v>
                </c:pt>
                <c:pt idx="4">
                  <c:v>42460</c:v>
                </c:pt>
                <c:pt idx="5">
                  <c:v>42551</c:v>
                </c:pt>
                <c:pt idx="6">
                  <c:v>42643</c:v>
                </c:pt>
                <c:pt idx="7">
                  <c:v>42735</c:v>
                </c:pt>
                <c:pt idx="8">
                  <c:v>42825</c:v>
                </c:pt>
                <c:pt idx="9">
                  <c:v>42916</c:v>
                </c:pt>
                <c:pt idx="10">
                  <c:v>43008</c:v>
                </c:pt>
                <c:pt idx="11">
                  <c:v>43100</c:v>
                </c:pt>
                <c:pt idx="12">
                  <c:v>43190</c:v>
                </c:pt>
                <c:pt idx="13">
                  <c:v>43281</c:v>
                </c:pt>
                <c:pt idx="14">
                  <c:v>43373</c:v>
                </c:pt>
                <c:pt idx="15">
                  <c:v>43465</c:v>
                </c:pt>
                <c:pt idx="16">
                  <c:v>43555</c:v>
                </c:pt>
                <c:pt idx="17">
                  <c:v>43646</c:v>
                </c:pt>
              </c:numCache>
            </c:numRef>
          </c:cat>
          <c:val>
            <c:numRef>
              <c:f>[2]נתונים6!$D$36:$D$54</c:f>
              <c:numCache>
                <c:formatCode>General</c:formatCode>
                <c:ptCount val="19"/>
                <c:pt idx="0">
                  <c:v>109.07831399999999</c:v>
                </c:pt>
                <c:pt idx="1">
                  <c:v>110.363038</c:v>
                </c:pt>
                <c:pt idx="2">
                  <c:v>110.34361299999999</c:v>
                </c:pt>
                <c:pt idx="3">
                  <c:v>122.16000699999996</c:v>
                </c:pt>
                <c:pt idx="4">
                  <c:v>124.148438</c:v>
                </c:pt>
                <c:pt idx="5">
                  <c:v>125.16937900000001</c:v>
                </c:pt>
                <c:pt idx="6">
                  <c:v>130.52039299999998</c:v>
                </c:pt>
                <c:pt idx="7">
                  <c:v>134.14946900000001</c:v>
                </c:pt>
                <c:pt idx="8">
                  <c:v>141.409919</c:v>
                </c:pt>
                <c:pt idx="9">
                  <c:v>144.642619</c:v>
                </c:pt>
                <c:pt idx="10">
                  <c:v>151.626497</c:v>
                </c:pt>
                <c:pt idx="11">
                  <c:v>164.642459</c:v>
                </c:pt>
                <c:pt idx="12">
                  <c:v>163.643</c:v>
                </c:pt>
                <c:pt idx="13">
                  <c:v>158.86000000000001</c:v>
                </c:pt>
                <c:pt idx="14">
                  <c:v>157.53700000000001</c:v>
                </c:pt>
                <c:pt idx="15">
                  <c:v>155.345</c:v>
                </c:pt>
                <c:pt idx="16">
                  <c:v>158.88227499999999</c:v>
                </c:pt>
                <c:pt idx="17">
                  <c:v>161.922</c:v>
                </c:pt>
                <c:pt idx="18">
                  <c:v>162.04300000000001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92-4FFF-8EDB-5CF0128A9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3"/>
        <c:overlap val="85"/>
        <c:axId val="406158384"/>
        <c:axId val="1"/>
      </c:barChart>
      <c:lineChart>
        <c:grouping val="standard"/>
        <c:varyColors val="0"/>
        <c:ser>
          <c:idx val="0"/>
          <c:order val="0"/>
          <c:tx>
            <c:strRef>
              <c:f>[2]נתונים6!$B$1</c:f>
              <c:strCache>
                <c:ptCount val="1"/>
                <c:pt idx="0">
                  <c:v>החוב החיצוני ברוטו </c:v>
                </c:pt>
              </c:strCache>
            </c:strRef>
          </c:tx>
          <c:spPr>
            <a:ln w="47625"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numRef>
              <c:f>[2]נתונים6!$A$37:$A$54</c:f>
              <c:numCache>
                <c:formatCode>General</c:formatCode>
                <c:ptCount val="18"/>
                <c:pt idx="0">
                  <c:v>42185</c:v>
                </c:pt>
                <c:pt idx="1">
                  <c:v>42277</c:v>
                </c:pt>
                <c:pt idx="2">
                  <c:v>42369</c:v>
                </c:pt>
                <c:pt idx="3">
                  <c:v>42460</c:v>
                </c:pt>
                <c:pt idx="4">
                  <c:v>42551</c:v>
                </c:pt>
                <c:pt idx="5">
                  <c:v>42643</c:v>
                </c:pt>
                <c:pt idx="6">
                  <c:v>42735</c:v>
                </c:pt>
                <c:pt idx="7">
                  <c:v>42825</c:v>
                </c:pt>
                <c:pt idx="8">
                  <c:v>42916</c:v>
                </c:pt>
                <c:pt idx="9">
                  <c:v>43008</c:v>
                </c:pt>
                <c:pt idx="10">
                  <c:v>43100</c:v>
                </c:pt>
                <c:pt idx="11">
                  <c:v>43190</c:v>
                </c:pt>
                <c:pt idx="12">
                  <c:v>43281</c:v>
                </c:pt>
                <c:pt idx="13">
                  <c:v>43373</c:v>
                </c:pt>
                <c:pt idx="14">
                  <c:v>43465</c:v>
                </c:pt>
                <c:pt idx="15">
                  <c:v>43555</c:v>
                </c:pt>
                <c:pt idx="16">
                  <c:v>43646</c:v>
                </c:pt>
                <c:pt idx="17">
                  <c:v>43738</c:v>
                </c:pt>
              </c:numCache>
            </c:numRef>
          </c:cat>
          <c:val>
            <c:numRef>
              <c:f>[2]נתונים6!$B$36:$B$54</c:f>
              <c:numCache>
                <c:formatCode>General</c:formatCode>
                <c:ptCount val="19"/>
                <c:pt idx="0">
                  <c:v>90.232672000000008</c:v>
                </c:pt>
                <c:pt idx="1">
                  <c:v>89.132024000000001</c:v>
                </c:pt>
                <c:pt idx="2">
                  <c:v>86.804906000000003</c:v>
                </c:pt>
                <c:pt idx="3">
                  <c:v>85.917134000000004</c:v>
                </c:pt>
                <c:pt idx="4">
                  <c:v>87.261994999999999</c:v>
                </c:pt>
                <c:pt idx="5">
                  <c:v>86.831823999999997</c:v>
                </c:pt>
                <c:pt idx="6">
                  <c:v>86.637281000000002</c:v>
                </c:pt>
                <c:pt idx="7">
                  <c:v>87.126960999999994</c:v>
                </c:pt>
                <c:pt idx="8">
                  <c:v>88.331967000000006</c:v>
                </c:pt>
                <c:pt idx="9">
                  <c:v>91.583368000000007</c:v>
                </c:pt>
                <c:pt idx="10">
                  <c:v>93.868230999999994</c:v>
                </c:pt>
                <c:pt idx="11">
                  <c:v>88.640748000000002</c:v>
                </c:pt>
                <c:pt idx="12">
                  <c:v>91.421000000000006</c:v>
                </c:pt>
                <c:pt idx="13">
                  <c:v>92.082999999999998</c:v>
                </c:pt>
                <c:pt idx="14">
                  <c:v>92.930999999999997</c:v>
                </c:pt>
                <c:pt idx="15">
                  <c:v>93.796999999999997</c:v>
                </c:pt>
                <c:pt idx="16">
                  <c:v>97.196990999999997</c:v>
                </c:pt>
                <c:pt idx="17">
                  <c:v>97.462999999999994</c:v>
                </c:pt>
                <c:pt idx="18">
                  <c:v>98.328999999999994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2-4FFF-8EDB-5CF0128A9B9C}"/>
            </c:ext>
          </c:extLst>
        </c:ser>
        <c:ser>
          <c:idx val="1"/>
          <c:order val="1"/>
          <c:tx>
            <c:strRef>
              <c:f>[2]נתונים6!$C$1</c:f>
              <c:strCache>
                <c:ptCount val="1"/>
                <c:pt idx="0">
                  <c:v>סך נכסי החוב בחו"ל</c:v>
                </c:pt>
              </c:strCache>
            </c:strRef>
          </c:tx>
          <c:spPr>
            <a:ln w="47625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numRef>
              <c:f>[2]נתונים6!$A$37:$A$54</c:f>
              <c:numCache>
                <c:formatCode>General</c:formatCode>
                <c:ptCount val="18"/>
                <c:pt idx="0">
                  <c:v>42185</c:v>
                </c:pt>
                <c:pt idx="1">
                  <c:v>42277</c:v>
                </c:pt>
                <c:pt idx="2">
                  <c:v>42369</c:v>
                </c:pt>
                <c:pt idx="3">
                  <c:v>42460</c:v>
                </c:pt>
                <c:pt idx="4">
                  <c:v>42551</c:v>
                </c:pt>
                <c:pt idx="5">
                  <c:v>42643</c:v>
                </c:pt>
                <c:pt idx="6">
                  <c:v>42735</c:v>
                </c:pt>
                <c:pt idx="7">
                  <c:v>42825</c:v>
                </c:pt>
                <c:pt idx="8">
                  <c:v>42916</c:v>
                </c:pt>
                <c:pt idx="9">
                  <c:v>43008</c:v>
                </c:pt>
                <c:pt idx="10">
                  <c:v>43100</c:v>
                </c:pt>
                <c:pt idx="11">
                  <c:v>43190</c:v>
                </c:pt>
                <c:pt idx="12">
                  <c:v>43281</c:v>
                </c:pt>
                <c:pt idx="13">
                  <c:v>43373</c:v>
                </c:pt>
                <c:pt idx="14">
                  <c:v>43465</c:v>
                </c:pt>
                <c:pt idx="15">
                  <c:v>43555</c:v>
                </c:pt>
                <c:pt idx="16">
                  <c:v>43646</c:v>
                </c:pt>
                <c:pt idx="17">
                  <c:v>43738</c:v>
                </c:pt>
              </c:numCache>
            </c:numRef>
          </c:cat>
          <c:val>
            <c:numRef>
              <c:f>[2]נתונים6!$C$36:$C$54</c:f>
              <c:numCache>
                <c:formatCode>General</c:formatCode>
                <c:ptCount val="19"/>
                <c:pt idx="0">
                  <c:v>199.31098600000001</c:v>
                </c:pt>
                <c:pt idx="1">
                  <c:v>199.49506200000002</c:v>
                </c:pt>
                <c:pt idx="2">
                  <c:v>197.14851899999999</c:v>
                </c:pt>
                <c:pt idx="3">
                  <c:v>208.07714099999998</c:v>
                </c:pt>
                <c:pt idx="4">
                  <c:v>211.41043299999998</c:v>
                </c:pt>
                <c:pt idx="5">
                  <c:v>212.001203</c:v>
                </c:pt>
                <c:pt idx="6">
                  <c:v>217.15767399999999</c:v>
                </c:pt>
                <c:pt idx="7">
                  <c:v>221.27643</c:v>
                </c:pt>
                <c:pt idx="8">
                  <c:v>229.74188599999999</c:v>
                </c:pt>
                <c:pt idx="9">
                  <c:v>236.225987</c:v>
                </c:pt>
                <c:pt idx="10">
                  <c:v>245.49472800000001</c:v>
                </c:pt>
                <c:pt idx="11">
                  <c:v>253.283207</c:v>
                </c:pt>
                <c:pt idx="12">
                  <c:v>255.06331700000001</c:v>
                </c:pt>
                <c:pt idx="13">
                  <c:v>250.942992</c:v>
                </c:pt>
                <c:pt idx="14">
                  <c:v>250.46817000000001</c:v>
                </c:pt>
                <c:pt idx="15">
                  <c:v>249.141639</c:v>
                </c:pt>
                <c:pt idx="16">
                  <c:v>256.07926600000002</c:v>
                </c:pt>
                <c:pt idx="17">
                  <c:v>259.38499999999999</c:v>
                </c:pt>
                <c:pt idx="18">
                  <c:v>260.37200000000001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92-4FFF-8EDB-5CF0128A9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158384"/>
        <c:axId val="1"/>
      </c:lineChart>
      <c:dateAx>
        <c:axId val="40615838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4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מיליארדי דולר</a:t>
                </a:r>
              </a:p>
            </c:rich>
          </c:tx>
          <c:layout>
            <c:manualLayout>
              <c:xMode val="edge"/>
              <c:yMode val="edge"/>
              <c:x val="1.5172413793103448E-2"/>
              <c:y val="9.5130045961449389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4061583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339190877002444"/>
          <c:y val="0.87966098977446827"/>
          <c:w val="0.65667010589193597"/>
          <c:h val="4.745769052624082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תרשים7">
    <tabColor rgb="FF92D050"/>
  </sheetPr>
  <sheetViews>
    <sheetView zoomScale="7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תרשים19">
    <tabColor rgb="FF92D050"/>
  </sheetPr>
  <sheetViews>
    <sheetView zoomScale="7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תרשים3">
    <tabColor rgb="FF92D050"/>
  </sheetPr>
  <sheetViews>
    <sheetView zoomScale="75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תרשים18">
    <tabColor rgb="FF92D050"/>
  </sheetPr>
  <sheetViews>
    <sheetView zoomScale="7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תרשים15">
    <tabColor rgb="FF92D050"/>
  </sheetPr>
  <sheetViews>
    <sheetView zoomScale="7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תרשים14">
    <tabColor rgb="FF92D050"/>
  </sheetPr>
  <sheetViews>
    <sheetView tabSelected="1" zoomScale="7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תרשים 1" descr="התרשים מתאר את ההשקעות הפיננסיות של תושבי ישראל בחו&quot;ל בחלוקה למגזר העסקי, המשקיעים המוסדיים, משקי הבית והמגזר הבנקאי. ניתן למצוא את התרשים בקובץ האקסל המצורף להודעה זו בגיליון &quot;תרשים1&quot;." title="תרשים 1: השקעות פיננסיות של תושבי ישראל בחו&quot;ל, לפי מגזרים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תרשים 1" descr="התרשים מתאר את התפתחות שווי תיק ניירות הערך של תושבי חוץ בבורסה בתל אביב לאורך זמן, בחלוקה למכשירים. את התרשים ניתן למצוא בקובץ האקסל המצורף להודעה זו בגיליון &quot;תרשים2&quot;." title="תרשים 2: שווי תיק ניירות הערך של תושבי חוץ בבורסה בתל אביב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תרשים 1" descr="התרשים מתאר את השקעות תושבי חוץ בבורסה בתל אביב לאורך זמן, בחלוקה למכשירים. ניתן למצוא את התרשים בקובץ האקסל המצורף להודעה זו בגיליון &quot;תרשים3&quot;." title="בי חוץ בבורסה בתל אביב, לפי מכשירים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תרשים 1" descr="התרשים מתאר את התפתחות יחס החוב החיצוני ברוטו לתוצר, לאורך זמן. את התרשים ניתן למצוא בקובץ האקסל המצורף להודעה זו בגיליון &quot;תרשים4&quot;." title="תרשים 4: יחס החוב החיצוני ברוטו לתוצר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תרשים 1" descr="התרשים מתאר את התפתחות הנכסים לאורך זמן, התפתחות ההתחייבויות לאורך זמן, וכן את התפתחות עודף הנכסים על התחייבויות. ניתן למצוא את התרשים בקובץ האקסל המצורף להודעה זו בגיליון &quot;תרשים5&quot;." title="תרשים 5: עודף הנכסים על ההתחייבויות של המשק מול חו&quot;ל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תרשים 1" descr="התרשים מתאר את התפתחות החוב החיצוני השלילי נטו של המשק, לאורך זמן. את התרשים ניתן למצוא בקובץ האקסל המצורף להודעה זו בגיליון &quot;תרשים6&quot;." title="תרשים 6: החוב החיצוני השלילי נטו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0.3405</cdr:x>
      <cdr:y>0.94425</cdr:y>
    </cdr:from>
    <cdr:to>
      <cdr:x>0.98675</cdr:x>
      <cdr:y>1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3143" y="5305044"/>
          <a:ext cx="5973123" cy="3147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r" rtl="1">
            <a:lnSpc>
              <a:spcPts val="1200"/>
            </a:lnSpc>
            <a:defRPr sz="1000"/>
          </a:pPr>
          <a:r>
            <a:rPr lang="he-IL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  <a:r>
            <a:rPr lang="he-IL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החוב החיצוני השלילי נטו: עודף הנכסים על ההתחייבויות במכשירי חוב בלבד.</a:t>
          </a:r>
        </a:p>
        <a:p xmlns:a="http://schemas.openxmlformats.org/drawingml/2006/main">
          <a:pPr algn="r" rtl="1">
            <a:lnSpc>
              <a:spcPts val="1000"/>
            </a:lnSpc>
            <a:defRPr sz="1000"/>
          </a:pPr>
          <a:endParaRPr lang="he-IL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4;&#1499;&#1505;&#1497;&#1501;%20&#1493;&#1492;&#1514;&#1495;&#1497;&#1497;&#1489;&#1493;&#1497;&#1493;&#1514;/&#1514;&#1493;&#1510;&#1512;&#1497;%20&#1488;&#1511;&#1505;&#1508;&#1512;&#1505;%20&#1497;&#1495;&#1497;&#1491;&#1514;%20&#1513;&#1493;&#1511;%20&#1502;&#1496;&#1495;/&#1495;&#1513;&#1489;&#1493;&#1503;%20&#1508;&#1497;&#1504;&#1504;&#1505;&#1497;/&#1512;&#1489;&#1506;&#1493;&#1504;&#1497;/&#1502;&#1511;&#1493;&#1512;/2019/Q3.2019/&#1500;&#1493;&#1495;%20&#1496;&#1511;&#1505;&#1496;_Q3.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4;&#1499;&#1505;&#1497;&#1501;%20&#1493;&#1492;&#1514;&#1495;&#1497;&#1497;&#1489;&#1493;&#1497;&#1493;&#1514;/&#1492;&#1493;&#1491;&#1506;&#1492;%20&#1500;&#1506;&#1497;&#1514;&#1493;&#1504;&#1493;&#1514;/Q3-2019/&#1511;&#1489;&#1510;&#1497;%20&#1506;&#1489;&#1493;&#1491;&#1492;/&#1490;&#1512;&#1508;&#1497;&#1501;%20&#1493;&#1495;&#1497;&#1513;&#1493;&#1489;&#1497;&#1501;Q3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4_2018"/>
      <sheetName val="Q1_Q2_Q3_Q4_2018"/>
      <sheetName val="Q1_2019"/>
      <sheetName val="Q2_2019"/>
      <sheetName val="Q3_2019"/>
      <sheetName val="Q1_Q2_Q3_2019"/>
      <sheetName val="english"/>
      <sheetName val="עברית "/>
    </sheetNames>
    <sheetDataSet>
      <sheetData sheetId="0">
        <row r="8">
          <cell r="I8">
            <v>437025.26499999996</v>
          </cell>
        </row>
        <row r="9">
          <cell r="I9">
            <v>249141.639</v>
          </cell>
        </row>
        <row r="10">
          <cell r="I10">
            <v>103505.863</v>
          </cell>
        </row>
        <row r="14">
          <cell r="I14">
            <v>141704.212</v>
          </cell>
        </row>
        <row r="15">
          <cell r="I15">
            <v>77649.356</v>
          </cell>
        </row>
        <row r="16">
          <cell r="I16">
            <v>64054.856</v>
          </cell>
        </row>
        <row r="17">
          <cell r="I17">
            <v>77897.604999999996</v>
          </cell>
        </row>
        <row r="23">
          <cell r="I23">
            <v>115279.44899999999</v>
          </cell>
        </row>
        <row r="26">
          <cell r="I26">
            <v>303635.02499999997</v>
          </cell>
        </row>
        <row r="27">
          <cell r="I27">
            <v>93797.024999999994</v>
          </cell>
        </row>
        <row r="28">
          <cell r="I28">
            <v>145344.89199999999</v>
          </cell>
        </row>
        <row r="32">
          <cell r="I32">
            <v>108950.9</v>
          </cell>
        </row>
        <row r="33">
          <cell r="I33">
            <v>73156</v>
          </cell>
        </row>
        <row r="34">
          <cell r="I34">
            <v>35794.9</v>
          </cell>
        </row>
        <row r="35">
          <cell r="I35">
            <v>49339.233</v>
          </cell>
        </row>
        <row r="40">
          <cell r="I40">
            <v>-133390.24</v>
          </cell>
        </row>
        <row r="41">
          <cell r="I41">
            <v>-155344.614</v>
          </cell>
        </row>
      </sheetData>
      <sheetData sheetId="1"/>
      <sheetData sheetId="2"/>
      <sheetData sheetId="3">
        <row r="8">
          <cell r="I8">
            <v>466464.00599999999</v>
          </cell>
        </row>
        <row r="9">
          <cell r="I9">
            <v>261591.67700000003</v>
          </cell>
        </row>
        <row r="10">
          <cell r="I10">
            <v>106479.628</v>
          </cell>
        </row>
        <row r="14">
          <cell r="I14">
            <v>158399.802</v>
          </cell>
        </row>
        <row r="15">
          <cell r="I15">
            <v>88025.557000000001</v>
          </cell>
        </row>
        <row r="16">
          <cell r="I16">
            <v>70374.244999999995</v>
          </cell>
        </row>
        <row r="17">
          <cell r="I17">
            <v>81412.050999999992</v>
          </cell>
        </row>
        <row r="23">
          <cell r="I23">
            <v>120107.808</v>
          </cell>
        </row>
        <row r="26">
          <cell r="I26">
            <v>319979.78099999996</v>
          </cell>
        </row>
        <row r="27">
          <cell r="I27">
            <v>98026.780999999988</v>
          </cell>
        </row>
        <row r="28">
          <cell r="I28">
            <v>154621.38399999999</v>
          </cell>
        </row>
        <row r="32">
          <cell r="I32">
            <v>111902.78</v>
          </cell>
        </row>
        <row r="33">
          <cell r="I33">
            <v>76795</v>
          </cell>
        </row>
        <row r="34">
          <cell r="I34">
            <v>35107.78</v>
          </cell>
        </row>
        <row r="35">
          <cell r="I35">
            <v>53455.616999999998</v>
          </cell>
        </row>
        <row r="40">
          <cell r="I40">
            <v>-146484.22500000003</v>
          </cell>
        </row>
        <row r="41">
          <cell r="I41">
            <v>-163564.89600000004</v>
          </cell>
        </row>
      </sheetData>
      <sheetData sheetId="4">
        <row r="8">
          <cell r="E8">
            <v>4536.3329999999996</v>
          </cell>
          <cell r="F8">
            <v>1905.08</v>
          </cell>
          <cell r="I8">
            <v>470128.77200000006</v>
          </cell>
          <cell r="L8">
            <v>0.78564818568231853</v>
          </cell>
          <cell r="P8">
            <v>0.40840878942329367</v>
          </cell>
        </row>
        <row r="9">
          <cell r="E9">
            <v>-436.95800000000042</v>
          </cell>
          <cell r="F9">
            <v>1084.288</v>
          </cell>
          <cell r="I9">
            <v>260372.56299999997</v>
          </cell>
          <cell r="L9">
            <v>-0.46603699857012632</v>
          </cell>
          <cell r="P9">
            <v>0.41449636794063593</v>
          </cell>
        </row>
        <row r="10">
          <cell r="E10">
            <v>2289.0349999999999</v>
          </cell>
          <cell r="F10">
            <v>9.8949999999999818</v>
          </cell>
          <cell r="I10">
            <v>108260.98699999999</v>
          </cell>
          <cell r="L10">
            <v>1.6729575726917423</v>
          </cell>
          <cell r="P10">
            <v>9.2928574093064844E-3</v>
          </cell>
        </row>
        <row r="14">
          <cell r="E14">
            <v>2692.0889999999999</v>
          </cell>
          <cell r="F14">
            <v>1169.1000000000001</v>
          </cell>
          <cell r="I14">
            <v>162104.891</v>
          </cell>
          <cell r="L14">
            <v>2.3390742622266711</v>
          </cell>
          <cell r="P14">
            <v>0.73806910440456241</v>
          </cell>
        </row>
        <row r="15">
          <cell r="E15">
            <v>2277.4650000000001</v>
          </cell>
          <cell r="F15">
            <v>457.36200000000002</v>
          </cell>
          <cell r="I15">
            <v>90823.207999999999</v>
          </cell>
          <cell r="L15">
            <v>3.1782258418427252</v>
          </cell>
          <cell r="P15">
            <v>0.51957864918707641</v>
          </cell>
        </row>
        <row r="16">
          <cell r="E16">
            <v>414.62399999999997</v>
          </cell>
          <cell r="F16">
            <v>711.73800000000006</v>
          </cell>
          <cell r="I16">
            <v>71281.68299999999</v>
          </cell>
          <cell r="L16">
            <v>1.2894461603104868</v>
          </cell>
          <cell r="P16">
            <v>1.0113614717998041</v>
          </cell>
        </row>
        <row r="17">
          <cell r="E17">
            <v>-758.45800000000054</v>
          </cell>
          <cell r="F17">
            <v>528.22499999999991</v>
          </cell>
          <cell r="I17">
            <v>80697.657999999996</v>
          </cell>
          <cell r="L17">
            <v>-0.87750276675869088</v>
          </cell>
          <cell r="P17">
            <v>0.64882900444308911</v>
          </cell>
        </row>
        <row r="23">
          <cell r="E23">
            <v>648.67399999999998</v>
          </cell>
          <cell r="F23">
            <v>197.86</v>
          </cell>
          <cell r="I23">
            <v>119469.296</v>
          </cell>
          <cell r="L23">
            <v>-0.53161572976171745</v>
          </cell>
          <cell r="P23">
            <v>0.16473533510827207</v>
          </cell>
        </row>
        <row r="26">
          <cell r="E26">
            <v>3622.0180000000005</v>
          </cell>
          <cell r="F26">
            <v>-3185</v>
          </cell>
          <cell r="I26">
            <v>320288.47300000006</v>
          </cell>
          <cell r="L26">
            <v>9.6472345544888469E-2</v>
          </cell>
          <cell r="P26">
            <v>-0.99537539217204496</v>
          </cell>
        </row>
        <row r="27">
          <cell r="E27">
            <v>504.46799999999985</v>
          </cell>
          <cell r="F27">
            <v>0</v>
          </cell>
          <cell r="I27">
            <v>98329.472999999998</v>
          </cell>
          <cell r="L27">
            <v>0.30878500437549816</v>
          </cell>
          <cell r="P27">
            <v>0</v>
          </cell>
        </row>
        <row r="28">
          <cell r="E28">
            <v>3230.6570000000002</v>
          </cell>
          <cell r="F28">
            <v>458</v>
          </cell>
          <cell r="I28">
            <v>158160.49100000001</v>
          </cell>
          <cell r="L28">
            <v>2.2888858632904348</v>
          </cell>
          <cell r="P28">
            <v>0.29620741203558237</v>
          </cell>
        </row>
        <row r="32">
          <cell r="E32">
            <v>1617.1849999999999</v>
          </cell>
          <cell r="F32">
            <v>-3643</v>
          </cell>
          <cell r="I32">
            <v>110135.08100000001</v>
          </cell>
          <cell r="L32">
            <v>-1.5796738919265394</v>
          </cell>
          <cell r="P32">
            <v>-3.2555044655727055</v>
          </cell>
        </row>
        <row r="33">
          <cell r="E33">
            <v>-565</v>
          </cell>
          <cell r="F33">
            <v>-3643</v>
          </cell>
          <cell r="I33">
            <v>72810</v>
          </cell>
          <cell r="L33">
            <v>-5.1891399179634092</v>
          </cell>
          <cell r="P33">
            <v>-4.7437984243765872</v>
          </cell>
        </row>
        <row r="34">
          <cell r="E34">
            <v>2182.1849999999999</v>
          </cell>
          <cell r="I34">
            <v>37325.080999999998</v>
          </cell>
          <cell r="L34">
            <v>6.3156969765675868</v>
          </cell>
          <cell r="P34">
            <v>0</v>
          </cell>
        </row>
        <row r="35">
          <cell r="E35">
            <v>-1225.8240000000001</v>
          </cell>
          <cell r="F35">
            <v>0</v>
          </cell>
          <cell r="I35">
            <v>51992.900999999998</v>
          </cell>
          <cell r="L35">
            <v>-2.7363186173681253</v>
          </cell>
          <cell r="P35">
            <v>0</v>
          </cell>
        </row>
        <row r="40">
          <cell r="E40">
            <v>-914.31499999999915</v>
          </cell>
          <cell r="F40">
            <v>-5090.08</v>
          </cell>
          <cell r="I40">
            <v>-149840.299</v>
          </cell>
          <cell r="L40">
            <v>-2.2910821967348114</v>
          </cell>
          <cell r="P40">
            <v>-3.474831504894127</v>
          </cell>
        </row>
        <row r="41">
          <cell r="E41">
            <v>941.42600000000027</v>
          </cell>
          <cell r="F41">
            <v>-1084.288</v>
          </cell>
          <cell r="I41">
            <v>-162043.08999999997</v>
          </cell>
          <cell r="L41">
            <v>0.93039890417566695</v>
          </cell>
          <cell r="P41">
            <v>-0.6629099681633398</v>
          </cell>
        </row>
      </sheetData>
      <sheetData sheetId="5">
        <row r="8">
          <cell r="E8">
            <v>12502.703999999998</v>
          </cell>
          <cell r="F8">
            <v>20688.824000000001</v>
          </cell>
          <cell r="L8">
            <v>7.5747352959102034</v>
          </cell>
          <cell r="P8">
            <v>4.7340109730269262</v>
          </cell>
        </row>
        <row r="9">
          <cell r="E9">
            <v>3718.4570000000003</v>
          </cell>
          <cell r="F9">
            <v>7745.2929999999997</v>
          </cell>
          <cell r="L9">
            <v>4.5078470403736768</v>
          </cell>
          <cell r="P9">
            <v>3.1087910600122526</v>
          </cell>
        </row>
        <row r="10">
          <cell r="E10">
            <v>5850.7820000000002</v>
          </cell>
          <cell r="F10">
            <v>83.036999999999992</v>
          </cell>
          <cell r="L10">
            <v>4.5940624638818734</v>
          </cell>
          <cell r="P10">
            <v>8.0224441005820116E-2</v>
          </cell>
        </row>
        <row r="14">
          <cell r="E14">
            <v>5557.1059999999998</v>
          </cell>
          <cell r="F14">
            <v>15705.119000000001</v>
          </cell>
          <cell r="L14">
            <v>14.396663805589634</v>
          </cell>
          <cell r="P14">
            <v>11.08302906338451</v>
          </cell>
        </row>
        <row r="15">
          <cell r="E15">
            <v>1580.8970000000002</v>
          </cell>
          <cell r="F15">
            <v>11874.610999999999</v>
          </cell>
          <cell r="L15">
            <v>16.965822614163084</v>
          </cell>
          <cell r="P15">
            <v>15.292607191745414</v>
          </cell>
        </row>
        <row r="16">
          <cell r="E16">
            <v>3976.2089999999998</v>
          </cell>
          <cell r="F16">
            <v>3830.5079999999998</v>
          </cell>
          <cell r="L16">
            <v>11.282246891632994</v>
          </cell>
          <cell r="P16">
            <v>5.9800431055531522</v>
          </cell>
        </row>
        <row r="17">
          <cell r="E17">
            <v>-446.42600000000039</v>
          </cell>
          <cell r="F17">
            <v>1948.1239999999998</v>
          </cell>
          <cell r="L17">
            <v>3.5945302811299524</v>
          </cell>
          <cell r="P17">
            <v>2.5008779153094629</v>
          </cell>
        </row>
        <row r="23">
          <cell r="E23">
            <v>2321.12</v>
          </cell>
          <cell r="F23">
            <v>2952.5440000000003</v>
          </cell>
          <cell r="L23">
            <v>3.6345133814787829</v>
          </cell>
          <cell r="P23">
            <v>2.561205857255616</v>
          </cell>
        </row>
        <row r="26">
          <cell r="E26">
            <v>12944.892</v>
          </cell>
          <cell r="F26">
            <v>2297</v>
          </cell>
          <cell r="L26">
            <v>5.4846926832634324</v>
          </cell>
          <cell r="P26">
            <v>0.75650034115794129</v>
          </cell>
        </row>
        <row r="27">
          <cell r="E27">
            <v>4105.0329999999994</v>
          </cell>
          <cell r="F27">
            <v>0</v>
          </cell>
          <cell r="L27">
            <v>4.8321873748127988</v>
          </cell>
          <cell r="P27">
            <v>0</v>
          </cell>
        </row>
        <row r="28">
          <cell r="E28">
            <v>11168.457999999999</v>
          </cell>
          <cell r="F28">
            <v>1781</v>
          </cell>
          <cell r="L28">
            <v>8.817371442265765</v>
          </cell>
          <cell r="P28">
            <v>1.2253612600296955</v>
          </cell>
        </row>
        <row r="32">
          <cell r="E32">
            <v>-956.10500000000002</v>
          </cell>
          <cell r="F32">
            <v>516</v>
          </cell>
          <cell r="L32">
            <v>1.0868941881159415</v>
          </cell>
          <cell r="P32">
            <v>0.47360783619043073</v>
          </cell>
        </row>
        <row r="33">
          <cell r="E33">
            <v>-1980</v>
          </cell>
          <cell r="F33">
            <v>516</v>
          </cell>
          <cell r="L33">
            <v>-0.47296188966045161</v>
          </cell>
          <cell r="P33">
            <v>0.70534200885778342</v>
          </cell>
        </row>
        <row r="34">
          <cell r="E34">
            <v>1023.895</v>
          </cell>
          <cell r="F34">
            <v>0</v>
          </cell>
          <cell r="L34">
            <v>4.2748575914445821</v>
          </cell>
          <cell r="P34">
            <v>0</v>
          </cell>
        </row>
        <row r="35">
          <cell r="E35">
            <v>2732.5389999999993</v>
          </cell>
          <cell r="F35">
            <v>0</v>
          </cell>
          <cell r="L35">
            <v>5.3784135639076469</v>
          </cell>
          <cell r="P35">
            <v>0</v>
          </cell>
        </row>
        <row r="40">
          <cell r="E40">
            <v>442.1880000000001</v>
          </cell>
          <cell r="F40">
            <v>-18391.824000000001</v>
          </cell>
          <cell r="L40">
            <v>-12.332280832540679</v>
          </cell>
          <cell r="P40">
            <v>-13.78798328873237</v>
          </cell>
        </row>
        <row r="41">
          <cell r="E41">
            <v>386.57599999999923</v>
          </cell>
          <cell r="F41">
            <v>-7745.2929999999997</v>
          </cell>
          <cell r="L41">
            <v>-4.3120104569573074</v>
          </cell>
          <cell r="P41">
            <v>-4.9858780427366476</v>
          </cell>
        </row>
      </sheetData>
      <sheetData sheetId="6"/>
      <sheetData sheetId="7">
        <row r="7">
          <cell r="C7">
            <v>103.50586299999999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כפתורים"/>
      <sheetName val="הרכב תיק הנכסים"/>
      <sheetName val="תרשים1 אנגלית"/>
      <sheetName val="תרשים2 אנגלית"/>
      <sheetName val="תרשים2.1"/>
      <sheetName val="תרשים2.1אנגלית"/>
      <sheetName val="תרשים3 אנגלית"/>
      <sheetName val="תרשים3.1"/>
      <sheetName val="תרשים4 אנגלית"/>
      <sheetName val="תרשים3.1 אנגלית"/>
      <sheetName val="תרשים5 אנגלית"/>
      <sheetName val="נתונים"/>
      <sheetName val="לוח 3 רבעוני"/>
      <sheetName val="פרמטרים"/>
      <sheetName val="לוח"/>
      <sheetName val="תרשים1"/>
      <sheetName val="נתונים1"/>
      <sheetName val="תרשים2"/>
      <sheetName val="נתונים2"/>
      <sheetName val="תרשים3"/>
      <sheetName val="נתונים3"/>
      <sheetName val="תרשים4"/>
      <sheetName val="נתונים4"/>
      <sheetName val="תרשים5"/>
      <sheetName val="נתונים5"/>
      <sheetName val="תרשים6"/>
      <sheetName val="נתונים6"/>
      <sheetName val="table"/>
      <sheetName val="figure1"/>
      <sheetName val="data1"/>
      <sheetName val="Figure2"/>
      <sheetName val="data2"/>
      <sheetName val="figure3"/>
      <sheetName val="data3"/>
      <sheetName val="Figure4"/>
      <sheetName val="data4"/>
      <sheetName val="Figure5"/>
      <sheetName val="data5"/>
      <sheetName val="Figure6"/>
      <sheetName val="FAME Persistence2"/>
      <sheetName val="data6"/>
      <sheetName val="תמהיל הון חוב"/>
      <sheetName val="iip shor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5">
          <cell r="AB35">
            <v>145599.43900000001</v>
          </cell>
          <cell r="AC35">
            <v>155712.92400000003</v>
          </cell>
          <cell r="AD35">
            <v>-10113.485000000015</v>
          </cell>
        </row>
        <row r="36">
          <cell r="AB36">
            <v>149389.69200000001</v>
          </cell>
          <cell r="AC36">
            <v>148772.82799999998</v>
          </cell>
          <cell r="AD36">
            <v>616.8640000000305</v>
          </cell>
        </row>
        <row r="37">
          <cell r="AB37">
            <v>158179.00600000002</v>
          </cell>
          <cell r="AC37">
            <v>152821.79800000001</v>
          </cell>
          <cell r="AD37">
            <v>5357.2080000000133</v>
          </cell>
        </row>
        <row r="38">
          <cell r="AA38">
            <v>0.56875080155010616</v>
          </cell>
          <cell r="AB38">
            <v>170113.81500000006</v>
          </cell>
          <cell r="AC38">
            <v>165205.87099999998</v>
          </cell>
          <cell r="AD38">
            <v>4907.9440000000759</v>
          </cell>
        </row>
        <row r="39">
          <cell r="AA39">
            <v>0.54997123569599837</v>
          </cell>
          <cell r="AB39">
            <v>179224.57100000003</v>
          </cell>
          <cell r="AC39">
            <v>172881.272</v>
          </cell>
          <cell r="AD39">
            <v>6343.2990000000282</v>
          </cell>
        </row>
        <row r="40">
          <cell r="AA40">
            <v>0.53889351908292527</v>
          </cell>
          <cell r="AB40">
            <v>186430.89199999999</v>
          </cell>
          <cell r="AC40">
            <v>180642.64099999997</v>
          </cell>
          <cell r="AD40">
            <v>5788.2510000000184</v>
          </cell>
        </row>
        <row r="41">
          <cell r="AA41">
            <v>0.52721776813975685</v>
          </cell>
          <cell r="AB41">
            <v>191126.12700000004</v>
          </cell>
          <cell r="AC41">
            <v>187895.34099999999</v>
          </cell>
          <cell r="AD41">
            <v>3230.786000000051</v>
          </cell>
        </row>
        <row r="42">
          <cell r="N42">
            <v>3.0040680000000002</v>
          </cell>
          <cell r="O42">
            <v>17.917999999999999</v>
          </cell>
          <cell r="P42">
            <v>10.4077</v>
          </cell>
          <cell r="AA42">
            <v>0.51044877906556885</v>
          </cell>
          <cell r="AB42">
            <v>197719.60099999997</v>
          </cell>
          <cell r="AC42">
            <v>193654.39300000001</v>
          </cell>
          <cell r="AD42">
            <v>4065.2079999999551</v>
          </cell>
        </row>
        <row r="43">
          <cell r="AA43">
            <v>0.48630620472841757</v>
          </cell>
          <cell r="AB43">
            <v>199615.231</v>
          </cell>
          <cell r="AC43">
            <v>191061.27500000005</v>
          </cell>
          <cell r="AD43">
            <v>8553.9559999999474</v>
          </cell>
        </row>
        <row r="44">
          <cell r="AA44">
            <v>0.45500131937012606</v>
          </cell>
          <cell r="AB44">
            <v>202533.13699999999</v>
          </cell>
          <cell r="AC44">
            <v>198412.60399999996</v>
          </cell>
          <cell r="AD44">
            <v>4120.5330000000249</v>
          </cell>
        </row>
        <row r="45">
          <cell r="AA45">
            <v>0.43013509044439735</v>
          </cell>
          <cell r="AB45">
            <v>199504.33199999999</v>
          </cell>
          <cell r="AC45">
            <v>187777.204</v>
          </cell>
          <cell r="AD45">
            <v>11727.127999999997</v>
          </cell>
        </row>
        <row r="46">
          <cell r="N46">
            <v>1.696005</v>
          </cell>
          <cell r="O46">
            <v>8.6859999999999999</v>
          </cell>
          <cell r="P46">
            <v>6.0167999999999999</v>
          </cell>
          <cell r="AA46">
            <v>0.40751568771997243</v>
          </cell>
          <cell r="AB46">
            <v>194649.302</v>
          </cell>
          <cell r="AC46">
            <v>175077.07199999999</v>
          </cell>
          <cell r="AD46">
            <v>19572.23000000001</v>
          </cell>
        </row>
        <row r="47">
          <cell r="AA47">
            <v>0.40404806504818919</v>
          </cell>
          <cell r="AB47">
            <v>195281.87800000006</v>
          </cell>
          <cell r="AC47">
            <v>177495.75599999996</v>
          </cell>
          <cell r="AD47">
            <v>17786.12200000009</v>
          </cell>
          <cell r="AE47">
            <v>86042.755999999994</v>
          </cell>
          <cell r="AF47">
            <v>135831.766</v>
          </cell>
          <cell r="AG47">
            <v>-49789.010000000009</v>
          </cell>
        </row>
        <row r="48">
          <cell r="AA48">
            <v>0.42361012293122896</v>
          </cell>
          <cell r="AB48">
            <v>205313.70699999999</v>
          </cell>
          <cell r="AC48">
            <v>188636.98499999999</v>
          </cell>
          <cell r="AD48">
            <v>16676.722000000009</v>
          </cell>
          <cell r="AE48">
            <v>87711.985000000001</v>
          </cell>
          <cell r="AF48">
            <v>141642.74200000003</v>
          </cell>
          <cell r="AG48">
            <v>-53930.757000000027</v>
          </cell>
        </row>
        <row r="49">
          <cell r="AA49">
            <v>0.45409651095644316</v>
          </cell>
          <cell r="AB49">
            <v>219350.81799999997</v>
          </cell>
          <cell r="AC49">
            <v>201044.326</v>
          </cell>
          <cell r="AD49">
            <v>18306.491999999969</v>
          </cell>
          <cell r="AE49">
            <v>93039.326000000001</v>
          </cell>
          <cell r="AF49">
            <v>149885.28400000001</v>
          </cell>
          <cell r="AG49">
            <v>-56845.958000000013</v>
          </cell>
        </row>
        <row r="50">
          <cell r="N50">
            <v>3.5684469999999999</v>
          </cell>
          <cell r="O50">
            <v>16.268000000000001</v>
          </cell>
          <cell r="P50">
            <v>8.3674999999999997</v>
          </cell>
          <cell r="AA50">
            <v>0.45901292655084597</v>
          </cell>
          <cell r="AB50">
            <v>227118.25399999996</v>
          </cell>
          <cell r="AC50">
            <v>212428.6</v>
          </cell>
          <cell r="AD50">
            <v>14689.653999999951</v>
          </cell>
          <cell r="AE50">
            <v>95457.600000000006</v>
          </cell>
          <cell r="AF50">
            <v>153812.823</v>
          </cell>
          <cell r="AG50">
            <v>-58355.222999999998</v>
          </cell>
        </row>
        <row r="51">
          <cell r="N51">
            <v>6.3943399999999997</v>
          </cell>
          <cell r="O51">
            <v>16.678999999999998</v>
          </cell>
          <cell r="P51">
            <v>8.9878999999999998</v>
          </cell>
          <cell r="AA51">
            <v>0.44164223891826204</v>
          </cell>
          <cell r="AB51">
            <v>232878.04599999997</v>
          </cell>
          <cell r="AC51">
            <v>218993.46100000001</v>
          </cell>
          <cell r="AD51">
            <v>13884.584999999963</v>
          </cell>
          <cell r="AE51">
            <v>95079.46100000001</v>
          </cell>
          <cell r="AF51">
            <v>153414.20300000001</v>
          </cell>
          <cell r="AG51">
            <v>-58334.741999999998</v>
          </cell>
        </row>
        <row r="52">
          <cell r="N52">
            <v>8.2315880000000003</v>
          </cell>
          <cell r="O52">
            <v>12.848000000000001</v>
          </cell>
          <cell r="P52">
            <v>7.4511000000000003</v>
          </cell>
          <cell r="AA52">
            <v>0.44271781191732806</v>
          </cell>
          <cell r="AB52">
            <v>234165.45999999996</v>
          </cell>
          <cell r="AC52">
            <v>207612.943</v>
          </cell>
          <cell r="AD52">
            <v>26552.516999999963</v>
          </cell>
          <cell r="AE52">
            <v>98513.943000000014</v>
          </cell>
          <cell r="AF52">
            <v>154331.97399999999</v>
          </cell>
          <cell r="AG52">
            <v>-55818.030999999974</v>
          </cell>
        </row>
        <row r="53">
          <cell r="H53">
            <v>40451</v>
          </cell>
          <cell r="N53">
            <v>9.1153139999999997</v>
          </cell>
          <cell r="O53">
            <v>15.093999999999999</v>
          </cell>
          <cell r="P53">
            <v>8.6548999999999996</v>
          </cell>
          <cell r="AA53">
            <v>0.45143291037575306</v>
          </cell>
          <cell r="AB53">
            <v>246097.18599999999</v>
          </cell>
          <cell r="AC53">
            <v>218279.23299999998</v>
          </cell>
          <cell r="AD53">
            <v>27817.953000000009</v>
          </cell>
          <cell r="AE53">
            <v>102397.23299999999</v>
          </cell>
          <cell r="AF53">
            <v>160613.451</v>
          </cell>
          <cell r="AG53">
            <v>-58216.218000000008</v>
          </cell>
        </row>
        <row r="54">
          <cell r="H54">
            <v>40543</v>
          </cell>
          <cell r="N54">
            <v>13.921652999999999</v>
          </cell>
          <cell r="O54">
            <v>17.356000000000002</v>
          </cell>
          <cell r="P54">
            <v>9.9657</v>
          </cell>
          <cell r="AA54">
            <v>0.46029326533629289</v>
          </cell>
          <cell r="AB54">
            <v>259491.32800000001</v>
          </cell>
          <cell r="AC54">
            <v>232266.33999999997</v>
          </cell>
          <cell r="AD54">
            <v>27224.988000000041</v>
          </cell>
          <cell r="AE54">
            <v>107878.34</v>
          </cell>
          <cell r="AF54">
            <v>167919.72799999997</v>
          </cell>
          <cell r="AG54">
            <v>-60041.387999999977</v>
          </cell>
        </row>
        <row r="55">
          <cell r="H55">
            <v>40633</v>
          </cell>
          <cell r="N55">
            <v>16.487102</v>
          </cell>
          <cell r="O55">
            <v>17.364999999999998</v>
          </cell>
          <cell r="P55">
            <v>10.0877</v>
          </cell>
          <cell r="AA55">
            <v>0.46803831745939034</v>
          </cell>
          <cell r="AB55">
            <v>269485.60499999998</v>
          </cell>
          <cell r="AC55">
            <v>238576.53499999997</v>
          </cell>
          <cell r="AD55">
            <v>30909.070000000007</v>
          </cell>
          <cell r="AE55">
            <v>112804.53499999999</v>
          </cell>
          <cell r="AF55">
            <v>174664.05899999998</v>
          </cell>
          <cell r="AG55">
            <v>-61859.52399999999</v>
          </cell>
        </row>
        <row r="56">
          <cell r="H56">
            <v>40724</v>
          </cell>
          <cell r="N56">
            <v>15.752693000000001</v>
          </cell>
          <cell r="O56">
            <v>17.265999999999998</v>
          </cell>
          <cell r="P56">
            <v>8.7666000000000004</v>
          </cell>
          <cell r="AA56">
            <v>0.46078830750240118</v>
          </cell>
          <cell r="AB56">
            <v>273314.60600000003</v>
          </cell>
          <cell r="AC56">
            <v>241456.66</v>
          </cell>
          <cell r="AD56">
            <v>31857.946000000025</v>
          </cell>
          <cell r="AE56">
            <v>115300.66000000002</v>
          </cell>
          <cell r="AF56">
            <v>178608.35700000002</v>
          </cell>
          <cell r="AG56">
            <v>-63307.697</v>
          </cell>
        </row>
        <row r="57">
          <cell r="H57">
            <v>40816</v>
          </cell>
          <cell r="N57">
            <v>14.437974000000001</v>
          </cell>
          <cell r="O57">
            <v>13.776999999999999</v>
          </cell>
          <cell r="P57">
            <v>7.2693999999999992</v>
          </cell>
          <cell r="AA57">
            <v>0.42903002967671816</v>
          </cell>
          <cell r="AB57">
            <v>263767.61</v>
          </cell>
          <cell r="AC57">
            <v>221392.163</v>
          </cell>
          <cell r="AD57">
            <v>42375.446999999986</v>
          </cell>
          <cell r="AE57">
            <v>111017.16300000002</v>
          </cell>
          <cell r="AF57">
            <v>174568.80099999998</v>
          </cell>
          <cell r="AG57">
            <v>-63551.637999999963</v>
          </cell>
        </row>
        <row r="58">
          <cell r="H58">
            <v>40908</v>
          </cell>
          <cell r="N58">
            <v>10.324096000000001</v>
          </cell>
          <cell r="O58">
            <v>12.311</v>
          </cell>
          <cell r="P58">
            <v>7.1669</v>
          </cell>
          <cell r="AA58">
            <v>0.40890359061863707</v>
          </cell>
          <cell r="AB58">
            <v>266629.17699999997</v>
          </cell>
          <cell r="AC58">
            <v>220484.49399999998</v>
          </cell>
          <cell r="AD58">
            <v>46144.68299999999</v>
          </cell>
          <cell r="AE58">
            <v>106981.49399999999</v>
          </cell>
          <cell r="AF58">
            <v>171317.69200000001</v>
          </cell>
          <cell r="AG58">
            <v>-64336.198000000019</v>
          </cell>
        </row>
        <row r="59">
          <cell r="H59">
            <v>40999</v>
          </cell>
          <cell r="N59">
            <v>8.4053730000000009</v>
          </cell>
          <cell r="O59">
            <v>13.426</v>
          </cell>
          <cell r="P59">
            <v>7.6002999999999998</v>
          </cell>
          <cell r="AA59">
            <v>0.39869430362991082</v>
          </cell>
          <cell r="AB59">
            <v>269874.09099999996</v>
          </cell>
          <cell r="AC59">
            <v>229564.02899999998</v>
          </cell>
          <cell r="AD59">
            <v>40310.061999999976</v>
          </cell>
          <cell r="AE59">
            <v>104602.02900000001</v>
          </cell>
          <cell r="AF59">
            <v>170355.72199999998</v>
          </cell>
          <cell r="AG59">
            <v>-65753.69299999997</v>
          </cell>
        </row>
        <row r="60">
          <cell r="H60">
            <v>41090</v>
          </cell>
          <cell r="N60">
            <v>5.589842</v>
          </cell>
          <cell r="O60">
            <v>11.427</v>
          </cell>
          <cell r="P60">
            <v>6.4856000000000007</v>
          </cell>
          <cell r="AA60">
            <v>0.38435743112937321</v>
          </cell>
          <cell r="AB60">
            <v>266889.30599999998</v>
          </cell>
          <cell r="AC60">
            <v>216719.49699999997</v>
          </cell>
          <cell r="AD60">
            <v>50169.809000000008</v>
          </cell>
          <cell r="AE60">
            <v>99785.496999999988</v>
          </cell>
          <cell r="AF60">
            <v>168543.42</v>
          </cell>
          <cell r="AG60">
            <v>-68757.923000000024</v>
          </cell>
        </row>
        <row r="61">
          <cell r="H61">
            <v>41182</v>
          </cell>
          <cell r="N61">
            <v>6.236243</v>
          </cell>
          <cell r="O61">
            <v>12.878</v>
          </cell>
          <cell r="P61">
            <v>7.0564</v>
          </cell>
          <cell r="AA61">
            <v>0.38599885105188098</v>
          </cell>
          <cell r="AB61">
            <v>272571.06500000006</v>
          </cell>
          <cell r="AC61">
            <v>221525.14600000001</v>
          </cell>
          <cell r="AD61">
            <v>51045.919000000053</v>
          </cell>
          <cell r="AE61">
            <v>98832.145999999993</v>
          </cell>
          <cell r="AF61">
            <v>169315.71</v>
          </cell>
          <cell r="AG61">
            <v>-70483.563999999998</v>
          </cell>
        </row>
        <row r="62">
          <cell r="H62">
            <v>41274</v>
          </cell>
          <cell r="N62">
            <v>7.2225970000000004</v>
          </cell>
          <cell r="O62">
            <v>12.848000000000001</v>
          </cell>
          <cell r="P62">
            <v>7.0724</v>
          </cell>
          <cell r="AA62">
            <v>0.39088639231834899</v>
          </cell>
          <cell r="AB62">
            <v>277785.26499999996</v>
          </cell>
          <cell r="AC62">
            <v>222416.09</v>
          </cell>
          <cell r="AD62">
            <v>55369.174999999959</v>
          </cell>
          <cell r="AE62">
            <v>100468.09000000001</v>
          </cell>
          <cell r="AF62">
            <v>170741.70799999993</v>
          </cell>
          <cell r="AG62">
            <v>-70273.617999999944</v>
          </cell>
        </row>
        <row r="63">
          <cell r="H63">
            <v>41364</v>
          </cell>
          <cell r="N63">
            <v>7.3825690000000002</v>
          </cell>
          <cell r="O63">
            <v>14.314</v>
          </cell>
          <cell r="P63">
            <v>7.7220000000000004</v>
          </cell>
          <cell r="R63">
            <v>78.855000000000018</v>
          </cell>
          <cell r="S63">
            <v>587</v>
          </cell>
          <cell r="T63">
            <v>238</v>
          </cell>
          <cell r="AA63">
            <v>0.38306608357716437</v>
          </cell>
          <cell r="AB63">
            <v>286457.53100000002</v>
          </cell>
          <cell r="AC63">
            <v>227599.59400000001</v>
          </cell>
          <cell r="AD63">
            <v>58857.937000000005</v>
          </cell>
          <cell r="AE63">
            <v>100163.594</v>
          </cell>
          <cell r="AF63">
            <v>171617.36200000002</v>
          </cell>
          <cell r="AG63">
            <v>-71453.768000000025</v>
          </cell>
        </row>
        <row r="64">
          <cell r="H64">
            <v>41455</v>
          </cell>
          <cell r="N64">
            <v>7.1607880000000002</v>
          </cell>
          <cell r="O64">
            <v>14.135</v>
          </cell>
          <cell r="P64">
            <v>8.0009999999999994</v>
          </cell>
          <cell r="R64">
            <v>-328.471</v>
          </cell>
          <cell r="S64">
            <v>506</v>
          </cell>
          <cell r="T64">
            <v>163</v>
          </cell>
          <cell r="AA64">
            <v>0.37499554147676045</v>
          </cell>
          <cell r="AB64">
            <v>291940.837</v>
          </cell>
          <cell r="AC64">
            <v>233826.71599999999</v>
          </cell>
          <cell r="AD64">
            <v>58114.121000000014</v>
          </cell>
          <cell r="AE64">
            <v>101505.716</v>
          </cell>
          <cell r="AF64">
            <v>176134.68799999999</v>
          </cell>
          <cell r="AG64">
            <v>-74628.971999999994</v>
          </cell>
        </row>
        <row r="65">
          <cell r="H65">
            <v>41547</v>
          </cell>
          <cell r="N65">
            <v>5.0873160000000004</v>
          </cell>
          <cell r="O65">
            <v>15.018000000000001</v>
          </cell>
          <cell r="P65">
            <v>8.7720000000000002</v>
          </cell>
          <cell r="R65">
            <v>-2285.4639999999999</v>
          </cell>
          <cell r="S65">
            <v>272</v>
          </cell>
          <cell r="T65">
            <v>196</v>
          </cell>
          <cell r="AA65">
            <v>0.35402893136080227</v>
          </cell>
          <cell r="AB65">
            <v>296484.08900000004</v>
          </cell>
          <cell r="AC65">
            <v>238846.66</v>
          </cell>
          <cell r="AD65">
            <v>57637.429000000033</v>
          </cell>
          <cell r="AE65">
            <v>99804.659999999989</v>
          </cell>
          <cell r="AF65">
            <v>175346.05100000001</v>
          </cell>
          <cell r="AG65">
            <v>-75541.391000000018</v>
          </cell>
        </row>
        <row r="66">
          <cell r="H66">
            <v>41639</v>
          </cell>
          <cell r="N66">
            <v>5.4638340000000003</v>
          </cell>
          <cell r="O66">
            <v>16.059999999999999</v>
          </cell>
          <cell r="P66">
            <v>8.8230000000000004</v>
          </cell>
          <cell r="R66">
            <v>222.89999999999995</v>
          </cell>
          <cell r="S66">
            <v>212</v>
          </cell>
          <cell r="T66">
            <v>148</v>
          </cell>
          <cell r="AA66">
            <v>0.34149730714877746</v>
          </cell>
          <cell r="AB66">
            <v>313844.28099999996</v>
          </cell>
          <cell r="AC66">
            <v>248496.78300000002</v>
          </cell>
          <cell r="AD66">
            <v>65347.497999999934</v>
          </cell>
          <cell r="AE66">
            <v>99987.782999999996</v>
          </cell>
          <cell r="AF66">
            <v>184092.57599999997</v>
          </cell>
          <cell r="AG66">
            <v>-84104.792999999976</v>
          </cell>
        </row>
        <row r="67">
          <cell r="H67">
            <v>41729</v>
          </cell>
          <cell r="I67" t="str">
            <v>Q1 2014</v>
          </cell>
          <cell r="J67">
            <v>-610</v>
          </cell>
          <cell r="K67">
            <v>1996</v>
          </cell>
          <cell r="L67">
            <v>1841</v>
          </cell>
          <cell r="M67">
            <v>-44</v>
          </cell>
          <cell r="N67">
            <v>5.4934789999999998</v>
          </cell>
          <cell r="O67">
            <v>17.806000000000001</v>
          </cell>
          <cell r="P67">
            <v>8.8919999999999995</v>
          </cell>
          <cell r="R67">
            <v>21.057000000000002</v>
          </cell>
          <cell r="S67">
            <v>185</v>
          </cell>
          <cell r="T67">
            <v>149</v>
          </cell>
          <cell r="AA67">
            <v>0.32633333551263682</v>
          </cell>
          <cell r="AB67">
            <v>322927.50899999996</v>
          </cell>
          <cell r="AC67">
            <v>263370.71500000003</v>
          </cell>
          <cell r="AD67">
            <v>59556.793999999936</v>
          </cell>
          <cell r="AE67">
            <v>98541.714999999997</v>
          </cell>
          <cell r="AF67">
            <v>192071.66199999998</v>
          </cell>
          <cell r="AG67">
            <v>-93529.946999999986</v>
          </cell>
        </row>
        <row r="68">
          <cell r="H68">
            <v>41820</v>
          </cell>
          <cell r="I68" t="str">
            <v>Q2 2014</v>
          </cell>
          <cell r="J68">
            <v>251</v>
          </cell>
          <cell r="K68">
            <v>1980</v>
          </cell>
          <cell r="L68">
            <v>1332</v>
          </cell>
          <cell r="M68">
            <v>-436</v>
          </cell>
          <cell r="N68">
            <v>6.2393090000000004</v>
          </cell>
          <cell r="O68">
            <v>18.119</v>
          </cell>
          <cell r="P68">
            <v>8.6590000000000007</v>
          </cell>
          <cell r="R68">
            <v>533.09100000000001</v>
          </cell>
          <cell r="S68">
            <v>469</v>
          </cell>
          <cell r="T68">
            <v>88</v>
          </cell>
          <cell r="AA68">
            <v>0.32047039860983195</v>
          </cell>
          <cell r="AB68">
            <v>329345.09700000001</v>
          </cell>
          <cell r="AC68">
            <v>265493.90500000003</v>
          </cell>
          <cell r="AD68">
            <v>63851.191999999981</v>
          </cell>
          <cell r="AE68">
            <v>98599.904999999999</v>
          </cell>
          <cell r="AF68">
            <v>192406.47000000003</v>
          </cell>
          <cell r="AG68">
            <v>-93806.565000000031</v>
          </cell>
        </row>
        <row r="69">
          <cell r="H69">
            <v>41912</v>
          </cell>
          <cell r="I69" t="str">
            <v>Q3 2014</v>
          </cell>
          <cell r="J69">
            <v>-200</v>
          </cell>
          <cell r="K69">
            <v>875</v>
          </cell>
          <cell r="L69">
            <v>815</v>
          </cell>
          <cell r="M69">
            <v>670</v>
          </cell>
          <cell r="N69">
            <v>8.1636930000000003</v>
          </cell>
          <cell r="O69">
            <v>17.71</v>
          </cell>
          <cell r="P69">
            <v>8.298</v>
          </cell>
          <cell r="R69">
            <v>2253.768</v>
          </cell>
          <cell r="S69">
            <v>203</v>
          </cell>
          <cell r="T69">
            <v>-65</v>
          </cell>
          <cell r="AA69">
            <v>0.31216632012817552</v>
          </cell>
          <cell r="AB69">
            <v>331301.94699999999</v>
          </cell>
          <cell r="AC69">
            <v>268715.77600000001</v>
          </cell>
          <cell r="AD69">
            <v>62586.170999999973</v>
          </cell>
          <cell r="AE69">
            <v>97313.775999999983</v>
          </cell>
          <cell r="AF69">
            <v>193909.90599999999</v>
          </cell>
          <cell r="AG69">
            <v>-96596.13</v>
          </cell>
        </row>
        <row r="70">
          <cell r="H70">
            <v>42004</v>
          </cell>
          <cell r="I70" t="str">
            <v>Q4 2014</v>
          </cell>
          <cell r="J70">
            <v>494</v>
          </cell>
          <cell r="K70">
            <v>-1521</v>
          </cell>
          <cell r="L70">
            <v>1370</v>
          </cell>
          <cell r="M70">
            <v>1499</v>
          </cell>
          <cell r="N70">
            <v>8.3418329999999994</v>
          </cell>
          <cell r="O70">
            <v>17.591999999999999</v>
          </cell>
          <cell r="P70">
            <v>7.7290000000000001</v>
          </cell>
          <cell r="R70">
            <v>620.94600000000003</v>
          </cell>
          <cell r="S70">
            <v>452</v>
          </cell>
          <cell r="T70">
            <v>46</v>
          </cell>
          <cell r="AA70">
            <v>0.30387853399985798</v>
          </cell>
          <cell r="AB70">
            <v>334718.93000000005</v>
          </cell>
          <cell r="AC70">
            <v>267053.04699999996</v>
          </cell>
          <cell r="AD70">
            <v>67665.883000000089</v>
          </cell>
          <cell r="AE70">
            <v>94176.046999999991</v>
          </cell>
          <cell r="AF70">
            <v>197267.15600000002</v>
          </cell>
          <cell r="AG70">
            <v>-103091.10900000003</v>
          </cell>
        </row>
        <row r="71">
          <cell r="H71">
            <v>42094</v>
          </cell>
          <cell r="I71" t="str">
            <v>Q1 2015</v>
          </cell>
          <cell r="J71">
            <v>907</v>
          </cell>
          <cell r="K71">
            <v>584</v>
          </cell>
          <cell r="L71">
            <v>1668</v>
          </cell>
          <cell r="M71">
            <v>2038</v>
          </cell>
          <cell r="N71">
            <v>7.996613</v>
          </cell>
          <cell r="O71">
            <v>19.141999999999999</v>
          </cell>
          <cell r="P71">
            <v>9.0030000000000001</v>
          </cell>
          <cell r="R71">
            <v>-247.09699999999998</v>
          </cell>
          <cell r="S71">
            <v>452</v>
          </cell>
          <cell r="T71">
            <v>259</v>
          </cell>
          <cell r="AA71">
            <v>0.2955750399409886</v>
          </cell>
          <cell r="AB71">
            <v>338638.45799999998</v>
          </cell>
          <cell r="AC71">
            <v>272601.67200000002</v>
          </cell>
          <cell r="AD71">
            <v>66036.785999999964</v>
          </cell>
          <cell r="AE71">
            <v>90232.672000000006</v>
          </cell>
          <cell r="AF71">
            <v>199310.986</v>
          </cell>
          <cell r="AG71">
            <v>-109078.314</v>
          </cell>
        </row>
        <row r="72">
          <cell r="H72">
            <v>42185</v>
          </cell>
          <cell r="I72" t="str">
            <v>Q2 2015</v>
          </cell>
          <cell r="J72">
            <v>543</v>
          </cell>
          <cell r="K72">
            <v>1902</v>
          </cell>
          <cell r="L72">
            <v>1383</v>
          </cell>
          <cell r="M72">
            <v>-623</v>
          </cell>
          <cell r="N72">
            <v>7.7695100000000004</v>
          </cell>
          <cell r="O72">
            <v>19.792999999999999</v>
          </cell>
          <cell r="P72">
            <v>9.3919999999999995</v>
          </cell>
          <cell r="R72">
            <v>-426.62900000000002</v>
          </cell>
          <cell r="S72">
            <v>548</v>
          </cell>
          <cell r="T72">
            <v>184</v>
          </cell>
          <cell r="AA72">
            <v>0.29596712380222628</v>
          </cell>
          <cell r="AB72">
            <v>341997.27799999999</v>
          </cell>
          <cell r="AC72">
            <v>271561.02400000003</v>
          </cell>
          <cell r="AD72">
            <v>70436.253999999957</v>
          </cell>
          <cell r="AE72">
            <v>89132.024000000005</v>
          </cell>
          <cell r="AF72">
            <v>199495.06200000001</v>
          </cell>
          <cell r="AG72">
            <v>-110363.038</v>
          </cell>
        </row>
        <row r="73">
          <cell r="H73">
            <v>42277</v>
          </cell>
          <cell r="I73" t="str">
            <v>Q3 2015</v>
          </cell>
          <cell r="J73">
            <v>-370</v>
          </cell>
          <cell r="K73">
            <v>876</v>
          </cell>
          <cell r="L73">
            <v>-173</v>
          </cell>
          <cell r="M73">
            <v>-354</v>
          </cell>
          <cell r="N73">
            <v>7.9391809999999996</v>
          </cell>
          <cell r="O73">
            <v>19.053000000000001</v>
          </cell>
          <cell r="P73">
            <v>8.9395000000000007</v>
          </cell>
          <cell r="R73">
            <v>319.04300000000001</v>
          </cell>
          <cell r="S73">
            <v>459</v>
          </cell>
          <cell r="T73">
            <v>-28.6</v>
          </cell>
          <cell r="AA73">
            <v>0.29136158365040526</v>
          </cell>
          <cell r="AB73">
            <v>334793.859</v>
          </cell>
          <cell r="AC73">
            <v>263293.90600000002</v>
          </cell>
          <cell r="AD73">
            <v>71499.95299999998</v>
          </cell>
          <cell r="AE73">
            <v>86804.906000000003</v>
          </cell>
          <cell r="AF73">
            <v>197148.519</v>
          </cell>
          <cell r="AG73">
            <v>-110343.613</v>
          </cell>
        </row>
        <row r="74">
          <cell r="H74">
            <v>42369</v>
          </cell>
          <cell r="I74" t="str">
            <v>Q4 2015</v>
          </cell>
          <cell r="J74">
            <v>-400</v>
          </cell>
          <cell r="K74">
            <v>-774</v>
          </cell>
          <cell r="L74">
            <v>-233</v>
          </cell>
          <cell r="M74">
            <v>2876</v>
          </cell>
          <cell r="N74">
            <v>7.5892030000000004</v>
          </cell>
          <cell r="O74">
            <v>20.606000000000002</v>
          </cell>
          <cell r="P74">
            <v>8.8747999999999987</v>
          </cell>
          <cell r="R74">
            <v>-350.36900000000003</v>
          </cell>
          <cell r="S74">
            <v>227</v>
          </cell>
          <cell r="T74">
            <v>159.19999999999999</v>
          </cell>
          <cell r="AA74">
            <v>0.2863283812784157</v>
          </cell>
          <cell r="AB74">
            <v>348000.84899999999</v>
          </cell>
          <cell r="AC74">
            <v>279695.1339999999</v>
          </cell>
          <cell r="AD74">
            <v>68305.715000000084</v>
          </cell>
          <cell r="AE74">
            <v>85917.134000000005</v>
          </cell>
          <cell r="AF74">
            <v>208077.14099999997</v>
          </cell>
          <cell r="AG74">
            <v>-122160.00699999997</v>
          </cell>
        </row>
        <row r="75">
          <cell r="H75">
            <v>42460</v>
          </cell>
          <cell r="I75" t="str">
            <v>Q1 2016</v>
          </cell>
          <cell r="J75">
            <v>-391</v>
          </cell>
          <cell r="K75">
            <v>353</v>
          </cell>
          <cell r="L75">
            <v>85</v>
          </cell>
          <cell r="M75">
            <v>296</v>
          </cell>
          <cell r="N75">
            <v>8.8897290000000009</v>
          </cell>
          <cell r="O75">
            <v>19.706</v>
          </cell>
          <cell r="P75">
            <v>9.2294999999999998</v>
          </cell>
          <cell r="R75">
            <v>1087.3499999999999</v>
          </cell>
          <cell r="S75">
            <v>168</v>
          </cell>
          <cell r="T75">
            <v>-74.2</v>
          </cell>
          <cell r="AA75">
            <v>0.28709718319747085</v>
          </cell>
          <cell r="AB75">
            <v>350042.91</v>
          </cell>
          <cell r="AC75">
            <v>274025.995</v>
          </cell>
          <cell r="AD75">
            <v>76016.914999999979</v>
          </cell>
          <cell r="AE75">
            <v>87261.994999999995</v>
          </cell>
          <cell r="AF75">
            <v>211410.43299999999</v>
          </cell>
          <cell r="AG75">
            <v>-124148.43799999999</v>
          </cell>
        </row>
        <row r="76">
          <cell r="H76">
            <v>42551</v>
          </cell>
          <cell r="I76" t="str">
            <v>Q2 2016</v>
          </cell>
          <cell r="J76">
            <v>160</v>
          </cell>
          <cell r="K76">
            <v>-164</v>
          </cell>
          <cell r="L76">
            <v>-273</v>
          </cell>
          <cell r="M76">
            <v>-587</v>
          </cell>
          <cell r="N76">
            <v>7.9522890000000004</v>
          </cell>
          <cell r="O76">
            <v>19.138999999999999</v>
          </cell>
          <cell r="P76">
            <v>7.0217000000000001</v>
          </cell>
          <cell r="R76">
            <v>-867.11099999999999</v>
          </cell>
          <cell r="S76">
            <v>65</v>
          </cell>
          <cell r="T76">
            <v>-237.7</v>
          </cell>
          <cell r="AA76">
            <v>0.28207045839484096</v>
          </cell>
          <cell r="AB76">
            <v>350590.48499999999</v>
          </cell>
          <cell r="AC76">
            <v>269358.82400000002</v>
          </cell>
          <cell r="AD76">
            <v>81231.660999999964</v>
          </cell>
          <cell r="AE76">
            <v>86831.823999999993</v>
          </cell>
          <cell r="AF76">
            <v>212001.20300000001</v>
          </cell>
          <cell r="AG76">
            <v>-125169.379</v>
          </cell>
        </row>
        <row r="77">
          <cell r="H77">
            <v>42643</v>
          </cell>
          <cell r="I77" t="str">
            <v>Q3 2016</v>
          </cell>
          <cell r="J77">
            <v>-102</v>
          </cell>
          <cell r="K77">
            <v>510</v>
          </cell>
          <cell r="L77">
            <v>369</v>
          </cell>
          <cell r="M77">
            <v>-85</v>
          </cell>
          <cell r="N77">
            <v>8.0876990000000006</v>
          </cell>
          <cell r="O77">
            <v>19.663</v>
          </cell>
          <cell r="P77">
            <v>8.0540000000000003</v>
          </cell>
          <cell r="R77">
            <v>-46.981000000000023</v>
          </cell>
          <cell r="S77">
            <v>136</v>
          </cell>
          <cell r="T77">
            <v>7.5</v>
          </cell>
          <cell r="AA77">
            <v>0.2758166141841577</v>
          </cell>
          <cell r="AB77">
            <v>367226.29599999997</v>
          </cell>
          <cell r="AC77">
            <v>274443.28100000002</v>
          </cell>
          <cell r="AD77">
            <v>92783.014999999956</v>
          </cell>
          <cell r="AE77">
            <v>86637.281000000003</v>
          </cell>
          <cell r="AF77">
            <v>217157.674</v>
          </cell>
          <cell r="AG77">
            <v>-130520.393</v>
          </cell>
        </row>
        <row r="78">
          <cell r="H78">
            <v>42735</v>
          </cell>
          <cell r="I78" t="str">
            <v>Q4 2016</v>
          </cell>
          <cell r="J78">
            <v>94</v>
          </cell>
          <cell r="K78">
            <v>-220</v>
          </cell>
          <cell r="L78">
            <v>244</v>
          </cell>
          <cell r="M78">
            <v>1325</v>
          </cell>
          <cell r="N78">
            <v>7.3103389999999999</v>
          </cell>
          <cell r="O78">
            <v>16.245000000000001</v>
          </cell>
          <cell r="P78">
            <v>8.0115999999999996</v>
          </cell>
          <cell r="R78">
            <v>-518.88499999999999</v>
          </cell>
          <cell r="S78">
            <v>-777</v>
          </cell>
          <cell r="T78">
            <v>31</v>
          </cell>
          <cell r="AA78">
            <v>0.27312745955752832</v>
          </cell>
          <cell r="AB78">
            <v>375325.36099999998</v>
          </cell>
          <cell r="AC78">
            <v>269799.96100000001</v>
          </cell>
          <cell r="AD78">
            <v>105525.39999999997</v>
          </cell>
          <cell r="AE78">
            <v>87126.960999999996</v>
          </cell>
          <cell r="AF78">
            <v>221276.43</v>
          </cell>
          <cell r="AG78">
            <v>-134149.46900000001</v>
          </cell>
        </row>
        <row r="79">
          <cell r="H79">
            <v>42825</v>
          </cell>
          <cell r="I79" t="str">
            <v>Q1 2017</v>
          </cell>
          <cell r="J79">
            <v>829</v>
          </cell>
          <cell r="K79">
            <v>530</v>
          </cell>
          <cell r="L79">
            <v>1201</v>
          </cell>
          <cell r="M79">
            <v>650</v>
          </cell>
          <cell r="N79">
            <v>7.5398019999999999</v>
          </cell>
          <cell r="O79">
            <v>17.446999999999999</v>
          </cell>
          <cell r="P79">
            <v>9.2905999999999995</v>
          </cell>
          <cell r="R79">
            <v>-68.686000000000007</v>
          </cell>
          <cell r="S79">
            <v>423</v>
          </cell>
          <cell r="T79">
            <v>-8.4</v>
          </cell>
          <cell r="AA79">
            <v>0.27114124674361961</v>
          </cell>
          <cell r="AB79">
            <v>390852.51</v>
          </cell>
          <cell r="AC79">
            <v>278034.967</v>
          </cell>
          <cell r="AD79">
            <v>112817.54300000001</v>
          </cell>
          <cell r="AE79">
            <v>88331.967000000004</v>
          </cell>
          <cell r="AF79">
            <v>229741.886</v>
          </cell>
          <cell r="AG79">
            <v>-141409.91899999999</v>
          </cell>
        </row>
        <row r="80">
          <cell r="H80">
            <v>42916</v>
          </cell>
          <cell r="I80" t="str">
            <v>Q2 2017</v>
          </cell>
          <cell r="J80">
            <v>-93</v>
          </cell>
          <cell r="K80">
            <v>-441</v>
          </cell>
          <cell r="L80">
            <v>683</v>
          </cell>
          <cell r="M80">
            <v>-468</v>
          </cell>
          <cell r="N80">
            <v>8.9618380000000002</v>
          </cell>
          <cell r="O80">
            <v>19.312000000000001</v>
          </cell>
          <cell r="P80">
            <v>9.7722000000000016</v>
          </cell>
          <cell r="R80">
            <v>1082.5039999999999</v>
          </cell>
          <cell r="S80">
            <v>647</v>
          </cell>
          <cell r="T80">
            <v>-163.89999999999998</v>
          </cell>
          <cell r="AA80">
            <v>0.27334983167256538</v>
          </cell>
          <cell r="AB80">
            <v>402589.78700000001</v>
          </cell>
          <cell r="AC80">
            <v>288877.36800000002</v>
          </cell>
          <cell r="AD80">
            <v>113712.41899999999</v>
          </cell>
          <cell r="AE80">
            <v>91583.368000000002</v>
          </cell>
          <cell r="AF80">
            <v>236225.98699999999</v>
          </cell>
          <cell r="AG80">
            <v>-144642.61900000001</v>
          </cell>
        </row>
        <row r="81">
          <cell r="H81">
            <v>43008</v>
          </cell>
          <cell r="I81" t="str">
            <v>Q3 2017</v>
          </cell>
          <cell r="J81">
            <v>-39</v>
          </cell>
          <cell r="K81">
            <v>-85</v>
          </cell>
          <cell r="L81">
            <v>-1849</v>
          </cell>
          <cell r="M81">
            <v>1832</v>
          </cell>
          <cell r="N81">
            <v>9.6919219999999999</v>
          </cell>
          <cell r="O81">
            <v>19.079999999999998</v>
          </cell>
          <cell r="P81">
            <v>10.121</v>
          </cell>
          <cell r="R81">
            <v>672.63099999999997</v>
          </cell>
          <cell r="S81">
            <v>341</v>
          </cell>
          <cell r="T81">
            <v>298.19999999999993</v>
          </cell>
          <cell r="AA81">
            <v>0.27401059592962618</v>
          </cell>
          <cell r="AB81">
            <v>416261.06099999999</v>
          </cell>
          <cell r="AC81">
            <v>283006.23100000003</v>
          </cell>
          <cell r="AD81">
            <v>133254.82999999996</v>
          </cell>
          <cell r="AE81">
            <v>93868.231</v>
          </cell>
          <cell r="AF81">
            <v>245494.728</v>
          </cell>
          <cell r="AG81">
            <v>-151626.497</v>
          </cell>
        </row>
        <row r="82">
          <cell r="H82">
            <v>43100</v>
          </cell>
          <cell r="I82" t="str">
            <v>Q4 2017</v>
          </cell>
          <cell r="J82">
            <v>-454</v>
          </cell>
          <cell r="K82">
            <v>-84</v>
          </cell>
          <cell r="L82">
            <v>1790</v>
          </cell>
          <cell r="M82">
            <v>330</v>
          </cell>
          <cell r="N82">
            <v>9.3386750000000003</v>
          </cell>
          <cell r="O82">
            <v>20.53</v>
          </cell>
          <cell r="P82">
            <v>11.355399999999999</v>
          </cell>
          <cell r="R82">
            <v>-557.66899999999998</v>
          </cell>
          <cell r="S82">
            <v>164</v>
          </cell>
          <cell r="T82">
            <v>449.7</v>
          </cell>
          <cell r="AA82">
            <v>0.25063483218203625</v>
          </cell>
          <cell r="AB82">
            <v>432200.31900000002</v>
          </cell>
          <cell r="AC82">
            <v>291019.74800000002</v>
          </cell>
          <cell r="AD82">
            <v>141180.571</v>
          </cell>
          <cell r="AE82">
            <v>88640.748000000007</v>
          </cell>
          <cell r="AF82">
            <v>253283.20699999999</v>
          </cell>
          <cell r="AG82">
            <v>-164642.459</v>
          </cell>
        </row>
        <row r="83">
          <cell r="H83">
            <v>43190</v>
          </cell>
          <cell r="I83" t="str">
            <v>Q1 2018</v>
          </cell>
          <cell r="J83">
            <v>-35</v>
          </cell>
          <cell r="K83">
            <v>2972</v>
          </cell>
          <cell r="L83">
            <v>1650</v>
          </cell>
          <cell r="M83">
            <v>-1636.1999999999998</v>
          </cell>
          <cell r="N83">
            <v>8.4190640000000005</v>
          </cell>
          <cell r="O83">
            <v>20.091999999999999</v>
          </cell>
          <cell r="P83">
            <v>12.549899999999999</v>
          </cell>
          <cell r="R83">
            <v>-679.8309999999999</v>
          </cell>
          <cell r="S83">
            <v>656</v>
          </cell>
          <cell r="T83">
            <v>81.099999999999994</v>
          </cell>
          <cell r="AA83">
            <v>0.2512170438863251</v>
          </cell>
          <cell r="AB83">
            <v>437294.39</v>
          </cell>
          <cell r="AC83">
            <v>295772</v>
          </cell>
          <cell r="AD83">
            <v>141522.39000000001</v>
          </cell>
          <cell r="AE83">
            <v>91421</v>
          </cell>
          <cell r="AF83">
            <v>255063.31700000001</v>
          </cell>
          <cell r="AG83">
            <v>-163643</v>
          </cell>
        </row>
        <row r="84">
          <cell r="H84">
            <v>43281</v>
          </cell>
          <cell r="I84" t="str">
            <v>Q2 2018</v>
          </cell>
          <cell r="J84">
            <v>-1320</v>
          </cell>
          <cell r="K84">
            <v>794</v>
          </cell>
          <cell r="L84">
            <v>1169</v>
          </cell>
          <cell r="M84">
            <v>823</v>
          </cell>
          <cell r="N84">
            <v>10.041035000000001</v>
          </cell>
          <cell r="O84">
            <v>20.954999999999998</v>
          </cell>
          <cell r="P84">
            <v>14.590200000000001</v>
          </cell>
          <cell r="R84">
            <v>1983.5400000000002</v>
          </cell>
          <cell r="S84">
            <v>629</v>
          </cell>
          <cell r="T84">
            <v>1006.8</v>
          </cell>
          <cell r="AA84">
            <v>0.25048742882119757</v>
          </cell>
          <cell r="AB84">
            <v>439340.53700000001</v>
          </cell>
          <cell r="AC84">
            <v>301912.59999999998</v>
          </cell>
          <cell r="AD84">
            <v>137427.93700000003</v>
          </cell>
          <cell r="AE84">
            <v>92083</v>
          </cell>
          <cell r="AF84">
            <v>250942.992</v>
          </cell>
          <cell r="AG84">
            <v>-158860</v>
          </cell>
        </row>
        <row r="85">
          <cell r="H85">
            <v>43373</v>
          </cell>
          <cell r="I85" t="str">
            <v>Q3 2018</v>
          </cell>
          <cell r="J85">
            <v>-110</v>
          </cell>
          <cell r="K85">
            <v>1172</v>
          </cell>
          <cell r="L85">
            <v>1449</v>
          </cell>
          <cell r="M85">
            <v>1017.5</v>
          </cell>
          <cell r="N85">
            <v>12.012187000000001</v>
          </cell>
          <cell r="O85">
            <v>24.010999999999999</v>
          </cell>
          <cell r="P85">
            <v>15.2813</v>
          </cell>
          <cell r="R85">
            <v>1906.7710000000002</v>
          </cell>
          <cell r="S85">
            <v>1273</v>
          </cell>
          <cell r="T85">
            <v>469.40000000000003</v>
          </cell>
          <cell r="AA85">
            <v>0.25114758111996094</v>
          </cell>
          <cell r="AB85">
            <v>446588.663</v>
          </cell>
          <cell r="AC85">
            <v>316926</v>
          </cell>
          <cell r="AD85">
            <v>129662.663</v>
          </cell>
          <cell r="AE85">
            <v>92931</v>
          </cell>
          <cell r="AF85">
            <v>250468.17</v>
          </cell>
          <cell r="AG85">
            <v>-157537</v>
          </cell>
        </row>
        <row r="86">
          <cell r="H86">
            <v>43465</v>
          </cell>
          <cell r="I86" t="str">
            <v>Q4 2018</v>
          </cell>
          <cell r="J86">
            <v>-613</v>
          </cell>
          <cell r="K86">
            <v>2743</v>
          </cell>
          <cell r="L86">
            <v>-1075</v>
          </cell>
          <cell r="M86">
            <v>-1782</v>
          </cell>
          <cell r="N86">
            <v>11.539849999999999</v>
          </cell>
          <cell r="O86">
            <v>18.937999999999999</v>
          </cell>
          <cell r="P86">
            <v>10.5562</v>
          </cell>
          <cell r="R86">
            <v>-49.45900000000006</v>
          </cell>
          <cell r="S86">
            <v>-2819</v>
          </cell>
          <cell r="T86">
            <v>55.5</v>
          </cell>
          <cell r="AA86">
            <v>0.25349511467435143</v>
          </cell>
          <cell r="AB86">
            <v>437025.26500000001</v>
          </cell>
          <cell r="AC86">
            <v>303635</v>
          </cell>
          <cell r="AD86">
            <v>133390.26500000001</v>
          </cell>
          <cell r="AE86">
            <v>93797</v>
          </cell>
          <cell r="AF86">
            <v>249141.639</v>
          </cell>
          <cell r="AG86">
            <v>-155345</v>
          </cell>
        </row>
        <row r="87">
          <cell r="H87">
            <v>43555</v>
          </cell>
          <cell r="I87" t="str">
            <v>Q1 2019</v>
          </cell>
          <cell r="J87">
            <v>-610</v>
          </cell>
          <cell r="K87">
            <v>-267</v>
          </cell>
          <cell r="L87">
            <v>870</v>
          </cell>
          <cell r="M87">
            <v>1961.5</v>
          </cell>
          <cell r="N87">
            <v>11.322865999999999</v>
          </cell>
          <cell r="O87">
            <v>20.603000000000002</v>
          </cell>
          <cell r="P87">
            <v>11.5359</v>
          </cell>
          <cell r="R87">
            <v>-567.53700000000015</v>
          </cell>
          <cell r="S87">
            <v>281</v>
          </cell>
          <cell r="T87">
            <v>117.60000000000002</v>
          </cell>
          <cell r="AA87">
            <v>0.2618061601915786</v>
          </cell>
          <cell r="AB87">
            <v>456643.63199999998</v>
          </cell>
          <cell r="AC87">
            <v>320726.99099999998</v>
          </cell>
          <cell r="AD87">
            <v>135916.641</v>
          </cell>
          <cell r="AE87">
            <v>97196.990999999995</v>
          </cell>
          <cell r="AF87">
            <v>256079.266</v>
          </cell>
          <cell r="AG87">
            <v>-158882.27499999999</v>
          </cell>
        </row>
        <row r="88">
          <cell r="H88">
            <v>43646</v>
          </cell>
          <cell r="I88" t="str">
            <v>Q2 2019</v>
          </cell>
          <cell r="J88">
            <v>54</v>
          </cell>
          <cell r="K88">
            <v>-573</v>
          </cell>
          <cell r="L88">
            <v>434</v>
          </cell>
          <cell r="M88">
            <v>591</v>
          </cell>
          <cell r="N88">
            <v>9.9062260000000002</v>
          </cell>
          <cell r="O88">
            <v>21.617999999999999</v>
          </cell>
          <cell r="P88">
            <v>11.741700000000002</v>
          </cell>
          <cell r="R88">
            <v>-1696.3920000000001</v>
          </cell>
          <cell r="S88">
            <v>-430.36699999999996</v>
          </cell>
          <cell r="T88">
            <v>78.800000000000011</v>
          </cell>
          <cell r="AA88">
            <v>0.25970284520353659</v>
          </cell>
          <cell r="AB88">
            <v>464809.348</v>
          </cell>
          <cell r="AC88">
            <v>318430.17800000001</v>
          </cell>
          <cell r="AD88">
            <v>146379.16999999998</v>
          </cell>
          <cell r="AE88">
            <v>97463</v>
          </cell>
          <cell r="AF88">
            <v>259385</v>
          </cell>
          <cell r="AG88">
            <v>-161922</v>
          </cell>
        </row>
        <row r="89">
          <cell r="H89">
            <v>43738</v>
          </cell>
          <cell r="I89" t="str">
            <v>Q3 2019</v>
          </cell>
          <cell r="J89">
            <v>-78</v>
          </cell>
          <cell r="K89">
            <v>2793</v>
          </cell>
          <cell r="L89">
            <v>205</v>
          </cell>
          <cell r="M89">
            <v>-228</v>
          </cell>
          <cell r="N89">
            <v>11.912288999999999</v>
          </cell>
          <cell r="O89">
            <v>22.425000000000001</v>
          </cell>
          <cell r="P89">
            <v>12.7188</v>
          </cell>
          <cell r="R89">
            <v>1566.009</v>
          </cell>
          <cell r="S89">
            <v>-72.445999999999998</v>
          </cell>
          <cell r="T89">
            <v>-10.5</v>
          </cell>
          <cell r="AA89">
            <v>0.25589994396495308</v>
          </cell>
          <cell r="AB89">
            <v>470127.31099999999</v>
          </cell>
          <cell r="AC89">
            <v>320288.473</v>
          </cell>
          <cell r="AD89">
            <v>149838.83799999999</v>
          </cell>
          <cell r="AE89">
            <v>98329</v>
          </cell>
          <cell r="AF89">
            <v>260372</v>
          </cell>
          <cell r="AG89">
            <v>-162043</v>
          </cell>
        </row>
      </sheetData>
      <sheetData sheetId="12"/>
      <sheetData sheetId="13"/>
      <sheetData sheetId="14"/>
      <sheetData sheetId="15" refreshError="1"/>
      <sheetData sheetId="16">
        <row r="1">
          <cell r="B1" t="str">
            <v>המגזר העסקי</v>
          </cell>
        </row>
      </sheetData>
      <sheetData sheetId="17" refreshError="1"/>
      <sheetData sheetId="18">
        <row r="1">
          <cell r="B1" t="str">
            <v>מניות בעלי עניין</v>
          </cell>
        </row>
      </sheetData>
      <sheetData sheetId="19" refreshError="1"/>
      <sheetData sheetId="20">
        <row r="1">
          <cell r="B1" t="str">
            <v>מניות בעלי עניין</v>
          </cell>
        </row>
      </sheetData>
      <sheetData sheetId="21" refreshError="1"/>
      <sheetData sheetId="22">
        <row r="25">
          <cell r="A25">
            <v>39355</v>
          </cell>
        </row>
      </sheetData>
      <sheetData sheetId="23" refreshError="1"/>
      <sheetData sheetId="24">
        <row r="1">
          <cell r="B1" t="str">
            <v>עודף הנכסים על ההתחייבויות - ציר ימני</v>
          </cell>
        </row>
      </sheetData>
      <sheetData sheetId="25" refreshError="1"/>
      <sheetData sheetId="26">
        <row r="1">
          <cell r="B1" t="str">
            <v xml:space="preserve">החוב החיצוני ברוטו </v>
          </cell>
          <cell r="C1" t="str">
            <v>סך נכסי החוב בחו"ל</v>
          </cell>
          <cell r="D1" t="str">
            <v>החוב החיצוני השלילי</v>
          </cell>
        </row>
        <row r="36">
          <cell r="A36">
            <v>42094</v>
          </cell>
          <cell r="B36">
            <v>90.232672000000008</v>
          </cell>
          <cell r="C36">
            <v>199.31098600000001</v>
          </cell>
          <cell r="D36">
            <v>109.07831399999999</v>
          </cell>
        </row>
        <row r="37">
          <cell r="A37">
            <v>42185</v>
          </cell>
          <cell r="B37">
            <v>89.132024000000001</v>
          </cell>
          <cell r="C37">
            <v>199.49506200000002</v>
          </cell>
          <cell r="D37">
            <v>110.363038</v>
          </cell>
        </row>
        <row r="38">
          <cell r="A38">
            <v>42277</v>
          </cell>
          <cell r="B38">
            <v>86.804906000000003</v>
          </cell>
          <cell r="C38">
            <v>197.14851899999999</v>
          </cell>
          <cell r="D38">
            <v>110.34361299999999</v>
          </cell>
        </row>
        <row r="39">
          <cell r="A39">
            <v>42369</v>
          </cell>
          <cell r="B39">
            <v>85.917134000000004</v>
          </cell>
          <cell r="C39">
            <v>208.07714099999998</v>
          </cell>
          <cell r="D39">
            <v>122.16000699999996</v>
          </cell>
        </row>
        <row r="40">
          <cell r="A40">
            <v>42460</v>
          </cell>
          <cell r="B40">
            <v>87.261994999999999</v>
          </cell>
          <cell r="C40">
            <v>211.41043299999998</v>
          </cell>
          <cell r="D40">
            <v>124.148438</v>
          </cell>
        </row>
        <row r="41">
          <cell r="A41">
            <v>42551</v>
          </cell>
          <cell r="B41">
            <v>86.831823999999997</v>
          </cell>
          <cell r="C41">
            <v>212.001203</v>
          </cell>
          <cell r="D41">
            <v>125.16937900000001</v>
          </cell>
        </row>
        <row r="42">
          <cell r="A42">
            <v>42643</v>
          </cell>
          <cell r="B42">
            <v>86.637281000000002</v>
          </cell>
          <cell r="C42">
            <v>217.15767399999999</v>
          </cell>
          <cell r="D42">
            <v>130.52039299999998</v>
          </cell>
        </row>
        <row r="43">
          <cell r="A43">
            <v>42735</v>
          </cell>
          <cell r="B43">
            <v>87.126960999999994</v>
          </cell>
          <cell r="C43">
            <v>221.27643</v>
          </cell>
          <cell r="D43">
            <v>134.14946900000001</v>
          </cell>
        </row>
        <row r="44">
          <cell r="A44">
            <v>42825</v>
          </cell>
          <cell r="B44">
            <v>88.331967000000006</v>
          </cell>
          <cell r="C44">
            <v>229.74188599999999</v>
          </cell>
          <cell r="D44">
            <v>141.409919</v>
          </cell>
        </row>
        <row r="45">
          <cell r="A45">
            <v>42916</v>
          </cell>
          <cell r="B45">
            <v>91.583368000000007</v>
          </cell>
          <cell r="C45">
            <v>236.225987</v>
          </cell>
          <cell r="D45">
            <v>144.642619</v>
          </cell>
        </row>
        <row r="46">
          <cell r="A46">
            <v>43008</v>
          </cell>
          <cell r="B46">
            <v>93.868230999999994</v>
          </cell>
          <cell r="C46">
            <v>245.49472800000001</v>
          </cell>
          <cell r="D46">
            <v>151.626497</v>
          </cell>
        </row>
        <row r="47">
          <cell r="A47">
            <v>43100</v>
          </cell>
          <cell r="B47">
            <v>88.640748000000002</v>
          </cell>
          <cell r="C47">
            <v>253.283207</v>
          </cell>
          <cell r="D47">
            <v>164.642459</v>
          </cell>
        </row>
        <row r="48">
          <cell r="A48">
            <v>43190</v>
          </cell>
          <cell r="B48">
            <v>91.421000000000006</v>
          </cell>
          <cell r="C48">
            <v>255.06331700000001</v>
          </cell>
          <cell r="D48">
            <v>163.643</v>
          </cell>
        </row>
        <row r="49">
          <cell r="A49">
            <v>43281</v>
          </cell>
          <cell r="B49">
            <v>92.082999999999998</v>
          </cell>
          <cell r="C49">
            <v>250.942992</v>
          </cell>
          <cell r="D49">
            <v>158.86000000000001</v>
          </cell>
        </row>
        <row r="50">
          <cell r="A50">
            <v>43373</v>
          </cell>
          <cell r="B50">
            <v>92.930999999999997</v>
          </cell>
          <cell r="C50">
            <v>250.46817000000001</v>
          </cell>
          <cell r="D50">
            <v>157.53700000000001</v>
          </cell>
        </row>
        <row r="51">
          <cell r="A51">
            <v>43465</v>
          </cell>
          <cell r="B51">
            <v>93.796999999999997</v>
          </cell>
          <cell r="C51">
            <v>249.141639</v>
          </cell>
          <cell r="D51">
            <v>155.345</v>
          </cell>
        </row>
        <row r="52">
          <cell r="A52">
            <v>43555</v>
          </cell>
          <cell r="B52">
            <v>97.196990999999997</v>
          </cell>
          <cell r="C52">
            <v>256.07926600000002</v>
          </cell>
          <cell r="D52">
            <v>158.88227499999999</v>
          </cell>
        </row>
        <row r="53">
          <cell r="A53">
            <v>43646</v>
          </cell>
          <cell r="B53">
            <v>97.462999999999994</v>
          </cell>
          <cell r="C53">
            <v>259.38499999999999</v>
          </cell>
          <cell r="D53">
            <v>161.922</v>
          </cell>
        </row>
        <row r="54">
          <cell r="A54">
            <v>43738</v>
          </cell>
          <cell r="B54">
            <v>98.328999999999994</v>
          </cell>
          <cell r="C54">
            <v>260.37200000000001</v>
          </cell>
          <cell r="D54">
            <v>162.04300000000001</v>
          </cell>
        </row>
      </sheetData>
      <sheetData sheetId="27"/>
      <sheetData sheetId="28" refreshError="1"/>
      <sheetData sheetId="29"/>
      <sheetData sheetId="30" refreshError="1"/>
      <sheetData sheetId="31"/>
      <sheetData sheetId="32" refreshError="1"/>
      <sheetData sheetId="33"/>
      <sheetData sheetId="34" refreshError="1"/>
      <sheetData sheetId="35"/>
      <sheetData sheetId="36" refreshError="1"/>
      <sheetData sheetId="37"/>
      <sheetData sheetId="38" refreshError="1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rgb="FF92D050"/>
    <pageSetUpPr fitToPage="1"/>
  </sheetPr>
  <dimension ref="B1:R32"/>
  <sheetViews>
    <sheetView showZeros="0" rightToLeft="1" workbookViewId="0">
      <selection activeCell="B32" sqref="B32"/>
    </sheetView>
  </sheetViews>
  <sheetFormatPr defaultRowHeight="12.75" x14ac:dyDescent="0.2"/>
  <cols>
    <col min="1" max="1" width="0.7109375" style="1" customWidth="1"/>
    <col min="2" max="2" width="22.28515625" customWidth="1"/>
    <col min="3" max="5" width="9" customWidth="1"/>
    <col min="6" max="6" width="11.5703125" customWidth="1"/>
    <col min="7" max="7" width="11.140625" bestFit="1" customWidth="1"/>
    <col min="8" max="8" width="10.7109375" customWidth="1"/>
    <col min="9" max="9" width="10.140625" customWidth="1"/>
    <col min="10" max="10" width="11" customWidth="1"/>
    <col min="11" max="11" width="10.5703125" customWidth="1"/>
    <col min="16" max="16384" width="9.140625" style="1"/>
  </cols>
  <sheetData>
    <row r="1" spans="2:18" ht="4.5" customHeight="1" x14ac:dyDescent="0.2"/>
    <row r="2" spans="2:18" x14ac:dyDescent="0.2">
      <c r="C2" s="2" t="s">
        <v>0</v>
      </c>
    </row>
    <row r="3" spans="2:18" ht="12.75" customHeight="1" x14ac:dyDescent="0.2">
      <c r="B3" s="3"/>
    </row>
    <row r="4" spans="2:18" ht="15.75" x14ac:dyDescent="0.25">
      <c r="B4" s="4"/>
      <c r="C4" s="72" t="s">
        <v>1</v>
      </c>
      <c r="D4" s="73"/>
      <c r="E4" s="74"/>
      <c r="F4" s="72" t="s">
        <v>2</v>
      </c>
      <c r="G4" s="73"/>
      <c r="H4" s="73"/>
      <c r="I4" s="73"/>
      <c r="J4" s="73"/>
      <c r="K4" s="75"/>
      <c r="L4" s="72" t="s">
        <v>3</v>
      </c>
      <c r="M4" s="73"/>
      <c r="N4" s="73"/>
      <c r="O4" s="75"/>
    </row>
    <row r="5" spans="2:18" ht="12.75" customHeight="1" x14ac:dyDescent="0.2">
      <c r="B5" s="5"/>
      <c r="C5" s="6" t="s">
        <v>4</v>
      </c>
      <c r="D5" s="6" t="s">
        <v>5</v>
      </c>
      <c r="E5" s="6" t="s">
        <v>6</v>
      </c>
      <c r="F5" s="76" t="s">
        <v>7</v>
      </c>
      <c r="G5" s="77"/>
      <c r="H5" s="78"/>
      <c r="I5" s="79" t="s">
        <v>8</v>
      </c>
      <c r="J5" s="80"/>
      <c r="K5" s="81"/>
      <c r="L5" s="76" t="s">
        <v>7</v>
      </c>
      <c r="M5" s="78"/>
      <c r="N5" s="79" t="s">
        <v>8</v>
      </c>
      <c r="O5" s="81"/>
    </row>
    <row r="6" spans="2:18" ht="51" x14ac:dyDescent="0.2">
      <c r="B6" s="7"/>
      <c r="C6" s="8"/>
      <c r="D6" s="9"/>
      <c r="E6" s="9"/>
      <c r="F6" s="10" t="s">
        <v>9</v>
      </c>
      <c r="G6" s="11" t="s">
        <v>10</v>
      </c>
      <c r="H6" s="12" t="s">
        <v>11</v>
      </c>
      <c r="I6" s="10" t="s">
        <v>9</v>
      </c>
      <c r="J6" s="11" t="s">
        <v>10</v>
      </c>
      <c r="K6" s="13" t="s">
        <v>11</v>
      </c>
      <c r="L6" s="14" t="s">
        <v>12</v>
      </c>
      <c r="M6" s="9" t="s">
        <v>13</v>
      </c>
      <c r="N6" s="14" t="s">
        <v>12</v>
      </c>
      <c r="O6" s="9" t="s">
        <v>13</v>
      </c>
    </row>
    <row r="7" spans="2:18" x14ac:dyDescent="0.2">
      <c r="B7" s="15" t="s">
        <v>14</v>
      </c>
      <c r="C7" s="16">
        <f>[1]Q4_2018!I10/1000</f>
        <v>103.50586299999999</v>
      </c>
      <c r="D7" s="16">
        <f>[1]Q2_2019!I10/1000</f>
        <v>106.47962799999999</v>
      </c>
      <c r="E7" s="16">
        <f>[1]Q3_2019!I10/1000</f>
        <v>108.260987</v>
      </c>
      <c r="F7" s="16">
        <f>[1]Q1_Q2_Q3_2019!E10/1000</f>
        <v>5.8507820000000006</v>
      </c>
      <c r="G7" s="16">
        <f>[1]Q1_Q2_Q3_2019!F10/1000</f>
        <v>8.3036999999999986E-2</v>
      </c>
      <c r="H7" s="16">
        <f>E7-F7-G7-C7</f>
        <v>-1.1786949999999905</v>
      </c>
      <c r="I7" s="16">
        <f>[1]Q3_2019!E10/1000</f>
        <v>2.2890349999999997</v>
      </c>
      <c r="J7" s="16">
        <f>[1]Q3_2019!F10/1000</f>
        <v>9.8949999999999819E-3</v>
      </c>
      <c r="K7" s="16">
        <f>E7-I7-J7-D7</f>
        <v>-0.51757099999998957</v>
      </c>
      <c r="L7" s="17">
        <f>[1]Q1_Q2_Q3_2019!L10</f>
        <v>4.5940624638818734</v>
      </c>
      <c r="M7" s="18">
        <f>[1]Q1_Q2_Q3_2019!P10</f>
        <v>8.0224441005820116E-2</v>
      </c>
      <c r="N7" s="16">
        <f>[1]Q3_2019!L10</f>
        <v>1.6729575726917423</v>
      </c>
      <c r="O7" s="16">
        <f>[1]Q3_2019!P10</f>
        <v>9.2928574093064844E-3</v>
      </c>
      <c r="R7" s="19"/>
    </row>
    <row r="8" spans="2:18" x14ac:dyDescent="0.2">
      <c r="B8" s="15" t="s">
        <v>15</v>
      </c>
      <c r="C8" s="16">
        <f>[1]Q4_2018!I14/1000</f>
        <v>141.70421200000001</v>
      </c>
      <c r="D8" s="16">
        <f>[1]Q2_2019!I14/1000</f>
        <v>158.39980199999999</v>
      </c>
      <c r="E8" s="16">
        <f>[1]Q3_2019!I14/1000</f>
        <v>162.10489100000001</v>
      </c>
      <c r="F8" s="16">
        <f>[1]Q1_Q2_Q3_2019!E14/1000</f>
        <v>5.5571060000000001</v>
      </c>
      <c r="G8" s="16">
        <f>[1]Q1_Q2_Q3_2019!F14/1000</f>
        <v>15.705119</v>
      </c>
      <c r="H8" s="16">
        <f t="shared" ref="H8:H23" si="0">E8-F8-G8-C8</f>
        <v>-0.86154600000000414</v>
      </c>
      <c r="I8" s="20">
        <f>[1]Q3_2019!E14/1000</f>
        <v>2.6920889999999997</v>
      </c>
      <c r="J8" s="20">
        <f>[1]Q3_2019!F14/1000</f>
        <v>1.1691</v>
      </c>
      <c r="K8" s="16">
        <f t="shared" ref="K8:K23" si="1">E8-I8-J8-D8</f>
        <v>-0.15609999999998081</v>
      </c>
      <c r="L8" s="17">
        <f>[1]Q1_Q2_Q3_2019!L14</f>
        <v>14.396663805589634</v>
      </c>
      <c r="M8" s="18">
        <f>[1]Q1_Q2_Q3_2019!P14</f>
        <v>11.08302906338451</v>
      </c>
      <c r="N8" s="20">
        <f>[1]Q3_2019!L14</f>
        <v>2.3390742622266711</v>
      </c>
      <c r="O8" s="20">
        <f>[1]Q3_2019!P14</f>
        <v>0.73806910440456241</v>
      </c>
    </row>
    <row r="9" spans="2:18" x14ac:dyDescent="0.2">
      <c r="B9" s="21" t="s">
        <v>16</v>
      </c>
      <c r="C9" s="22">
        <f>[1]Q4_2018!I15/1000</f>
        <v>77.649355999999997</v>
      </c>
      <c r="D9" s="22">
        <f>[1]Q2_2019!I15/1000</f>
        <v>88.025557000000006</v>
      </c>
      <c r="E9" s="22">
        <f>[1]Q3_2019!I15/1000</f>
        <v>90.823207999999994</v>
      </c>
      <c r="F9" s="22">
        <f>[1]Q1_Q2_Q3_2019!E15/1000</f>
        <v>1.5808970000000002</v>
      </c>
      <c r="G9" s="22">
        <f>[1]Q1_Q2_Q3_2019!F15/1000</f>
        <v>11.874611</v>
      </c>
      <c r="H9" s="22">
        <f>E9-F9-G9-C9</f>
        <v>-0.28165599999999813</v>
      </c>
      <c r="I9" s="22">
        <f>[1]Q3_2019!E15/1000</f>
        <v>2.2774650000000003</v>
      </c>
      <c r="J9" s="22">
        <f>[1]Q3_2019!F15/1000</f>
        <v>0.45736200000000005</v>
      </c>
      <c r="K9" s="22">
        <f t="shared" si="1"/>
        <v>6.2823999999977787E-2</v>
      </c>
      <c r="L9" s="17">
        <f>[1]Q1_Q2_Q3_2019!L15</f>
        <v>16.965822614163084</v>
      </c>
      <c r="M9" s="18">
        <f>[1]Q1_Q2_Q3_2019!P15</f>
        <v>15.292607191745414</v>
      </c>
      <c r="N9" s="22">
        <f>[1]Q3_2019!L15</f>
        <v>3.1782258418427252</v>
      </c>
      <c r="O9" s="22">
        <f>[1]Q3_2019!P15</f>
        <v>0.51957864918707641</v>
      </c>
    </row>
    <row r="10" spans="2:18" x14ac:dyDescent="0.2">
      <c r="B10" s="21" t="s">
        <v>17</v>
      </c>
      <c r="C10" s="22">
        <f>[1]Q4_2018!I16/1000</f>
        <v>64.054856000000001</v>
      </c>
      <c r="D10" s="22">
        <f>[1]Q2_2019!I16/1000</f>
        <v>70.374245000000002</v>
      </c>
      <c r="E10" s="22">
        <f>[1]Q3_2019!I16/1000</f>
        <v>71.281682999999987</v>
      </c>
      <c r="F10" s="22">
        <f>[1]Q1_Q2_Q3_2019!E16/1000</f>
        <v>3.9762089999999999</v>
      </c>
      <c r="G10" s="22">
        <f>[1]Q1_Q2_Q3_2019!F16/1000</f>
        <v>3.830508</v>
      </c>
      <c r="H10" s="22">
        <f t="shared" si="0"/>
        <v>-0.57989000000001312</v>
      </c>
      <c r="I10" s="22">
        <f>[1]Q3_2019!E16/1000</f>
        <v>0.41462399999999999</v>
      </c>
      <c r="J10" s="22">
        <f>[1]Q3_2019!F16/1000</f>
        <v>0.71173800000000009</v>
      </c>
      <c r="K10" s="22">
        <f t="shared" si="1"/>
        <v>-0.21892400000001544</v>
      </c>
      <c r="L10" s="17">
        <f>[1]Q1_Q2_Q3_2019!L16</f>
        <v>11.282246891632994</v>
      </c>
      <c r="M10" s="18">
        <f>[1]Q1_Q2_Q3_2019!P16</f>
        <v>5.9800431055531522</v>
      </c>
      <c r="N10" s="22">
        <f>[1]Q3_2019!L16</f>
        <v>1.2894461603104868</v>
      </c>
      <c r="O10" s="22">
        <f>[1]Q3_2019!P16</f>
        <v>1.0113614717998041</v>
      </c>
    </row>
    <row r="11" spans="2:18" x14ac:dyDescent="0.2">
      <c r="B11" s="15" t="s">
        <v>18</v>
      </c>
      <c r="C11" s="16">
        <f>[1]Q4_2018!I17/1000</f>
        <v>77.897604999999999</v>
      </c>
      <c r="D11" s="16">
        <f>[1]Q2_2019!I17/1000</f>
        <v>81.412050999999991</v>
      </c>
      <c r="E11" s="16">
        <f>[1]Q3_2019!I17/1000</f>
        <v>80.69765799999999</v>
      </c>
      <c r="F11" s="16">
        <f>[1]Q1_Q2_Q3_2019!E17/1000</f>
        <v>-0.44642600000000038</v>
      </c>
      <c r="G11" s="16">
        <f>[1]Q1_Q2_Q3_2019!F17/1000</f>
        <v>1.9481239999999997</v>
      </c>
      <c r="H11" s="16">
        <f t="shared" si="0"/>
        <v>1.2983550000000008</v>
      </c>
      <c r="I11" s="16">
        <f>[1]Q3_2019!E17/1000</f>
        <v>-0.75845800000000052</v>
      </c>
      <c r="J11" s="16">
        <f>[1]Q3_2019!F17/1000</f>
        <v>0.52822499999999994</v>
      </c>
      <c r="K11" s="16">
        <f t="shared" si="1"/>
        <v>-0.48416000000000281</v>
      </c>
      <c r="L11" s="17">
        <f>[1]Q1_Q2_Q3_2019!L17</f>
        <v>3.5945302811299524</v>
      </c>
      <c r="M11" s="18">
        <f>[1]Q1_Q2_Q3_2019!P17</f>
        <v>2.5008779153094629</v>
      </c>
      <c r="N11" s="16">
        <f>[1]Q3_2019!L17</f>
        <v>-0.87750276675869088</v>
      </c>
      <c r="O11" s="16">
        <f>[1]Q3_2019!P17</f>
        <v>0.64882900444308911</v>
      </c>
    </row>
    <row r="12" spans="2:18" x14ac:dyDescent="0.2">
      <c r="B12" s="23" t="s">
        <v>19</v>
      </c>
      <c r="C12" s="18">
        <f>[1]Q4_2018!I23/1000</f>
        <v>115.279449</v>
      </c>
      <c r="D12" s="18">
        <f>[1]Q2_2019!I23/1000</f>
        <v>120.10780800000001</v>
      </c>
      <c r="E12" s="18">
        <f>[1]Q3_2019!I23/1000</f>
        <v>119.469296</v>
      </c>
      <c r="F12" s="18">
        <f>[1]Q1_Q2_Q3_2019!E23/1000</f>
        <v>2.3211200000000001</v>
      </c>
      <c r="G12" s="18">
        <f>[1]Q1_Q2_Q3_2019!F23/1000</f>
        <v>2.9525440000000005</v>
      </c>
      <c r="H12" s="18">
        <f t="shared" si="0"/>
        <v>-1.0838169999999963</v>
      </c>
      <c r="I12" s="16">
        <f>[1]Q3_2019!E23/1000</f>
        <v>0.64867399999999997</v>
      </c>
      <c r="J12" s="16">
        <f>[1]Q3_2019!F23/1000</f>
        <v>0.19786000000000001</v>
      </c>
      <c r="K12" s="16">
        <f t="shared" si="1"/>
        <v>-1.4850460000000112</v>
      </c>
      <c r="L12" s="17">
        <f>[1]Q1_Q2_Q3_2019!L23</f>
        <v>3.6345133814787829</v>
      </c>
      <c r="M12" s="18">
        <f>[1]Q1_Q2_Q3_2019!P23</f>
        <v>2.561205857255616</v>
      </c>
      <c r="N12" s="16">
        <f>[1]Q3_2019!L23</f>
        <v>-0.53161572976171745</v>
      </c>
      <c r="O12" s="16">
        <f>[1]Q3_2019!P23</f>
        <v>0.16473533510827207</v>
      </c>
    </row>
    <row r="13" spans="2:18" x14ac:dyDescent="0.2">
      <c r="B13" s="24" t="s">
        <v>20</v>
      </c>
      <c r="C13" s="25">
        <f>[1]Q4_2018!I8/1000</f>
        <v>437.02526499999993</v>
      </c>
      <c r="D13" s="25">
        <f>[1]Q2_2019!I8/1000</f>
        <v>466.46400599999998</v>
      </c>
      <c r="E13" s="25">
        <f>[1]Q3_2019!I8/1000</f>
        <v>470.12877200000008</v>
      </c>
      <c r="F13" s="25">
        <f>[1]Q1_Q2_Q3_2019!E8/1000</f>
        <v>12.502703999999998</v>
      </c>
      <c r="G13" s="25">
        <f>[1]Q1_Q2_Q3_2019!F8/1000</f>
        <v>20.688824</v>
      </c>
      <c r="H13" s="25">
        <f t="shared" si="0"/>
        <v>-8.8020999999855576E-2</v>
      </c>
      <c r="I13" s="26">
        <f>[1]Q3_2019!E8/1000</f>
        <v>4.5363329999999999</v>
      </c>
      <c r="J13" s="26">
        <f>[1]Q3_2019!F8/1000</f>
        <v>1.9050799999999999</v>
      </c>
      <c r="K13" s="25">
        <f t="shared" si="1"/>
        <v>-2.7766469999999117</v>
      </c>
      <c r="L13" s="27">
        <f>[1]Q1_Q2_Q3_2019!L8</f>
        <v>7.5747352959102034</v>
      </c>
      <c r="M13" s="26">
        <f>[1]Q1_Q2_Q3_2019!P8</f>
        <v>4.7340109730269262</v>
      </c>
      <c r="N13" s="26">
        <f>[1]Q3_2019!L8</f>
        <v>0.78564818568231853</v>
      </c>
      <c r="O13" s="26">
        <f>[1]Q3_2019!P8</f>
        <v>0.40840878942329367</v>
      </c>
      <c r="Q13" s="28"/>
      <c r="R13" s="28"/>
    </row>
    <row r="14" spans="2:18" x14ac:dyDescent="0.2">
      <c r="B14" s="29" t="s">
        <v>21</v>
      </c>
      <c r="C14" s="30">
        <f>[1]Q4_2018!I9/1000</f>
        <v>249.141639</v>
      </c>
      <c r="D14" s="30">
        <f>[1]Q2_2019!I9/1000</f>
        <v>261.591677</v>
      </c>
      <c r="E14" s="30">
        <f>[1]Q3_2019!I9/1000</f>
        <v>260.37256299999996</v>
      </c>
      <c r="F14" s="30">
        <f>[1]Q1_Q2_Q3_2019!E9/1000</f>
        <v>3.7184570000000003</v>
      </c>
      <c r="G14" s="30">
        <f>[1]Q1_Q2_Q3_2019!F9/1000</f>
        <v>7.7452929999999993</v>
      </c>
      <c r="H14" s="30">
        <f t="shared" si="0"/>
        <v>-0.2328260000000455</v>
      </c>
      <c r="I14" s="30">
        <f>[1]Q3_2019!E9/1000</f>
        <v>-0.4369580000000004</v>
      </c>
      <c r="J14" s="30">
        <f>[1]Q3_2019!F9/1000</f>
        <v>1.0842879999999999</v>
      </c>
      <c r="K14" s="30">
        <f t="shared" si="1"/>
        <v>-1.8664440000000582</v>
      </c>
      <c r="L14" s="31">
        <f>[1]Q1_Q2_Q3_2019!L9</f>
        <v>4.5078470403736768</v>
      </c>
      <c r="M14" s="32">
        <f>[1]Q1_Q2_Q3_2019!P9</f>
        <v>3.1087910600122526</v>
      </c>
      <c r="N14" s="30">
        <f>[1]Q3_2019!L9</f>
        <v>-0.46603699857012632</v>
      </c>
      <c r="O14" s="30">
        <f>[1]Q3_2019!P9</f>
        <v>0.41449636794063593</v>
      </c>
    </row>
    <row r="15" spans="2:18" x14ac:dyDescent="0.2">
      <c r="B15" s="15" t="s">
        <v>22</v>
      </c>
      <c r="C15" s="16">
        <f>[1]Q4_2018!I28/1000</f>
        <v>145.34489199999999</v>
      </c>
      <c r="D15" s="16">
        <f>[1]Q2_2019!I28/1000</f>
        <v>154.62138399999998</v>
      </c>
      <c r="E15" s="16">
        <f>[1]Q3_2019!I28/1000</f>
        <v>158.16049100000001</v>
      </c>
      <c r="F15" s="16">
        <f>[1]Q1_Q2_Q3_2019!E28/1000</f>
        <v>11.168457999999999</v>
      </c>
      <c r="G15" s="16">
        <f>[1]Q1_Q2_Q3_2019!F28/1000</f>
        <v>1.7809999999999999</v>
      </c>
      <c r="H15" s="16">
        <f t="shared" si="0"/>
        <v>-0.13385899999997264</v>
      </c>
      <c r="I15" s="16">
        <f>[1]Q3_2019!E28/1000</f>
        <v>3.2306570000000003</v>
      </c>
      <c r="J15" s="16">
        <f>[1]Q3_2019!F28/1000</f>
        <v>0.45800000000000002</v>
      </c>
      <c r="K15" s="16">
        <f t="shared" si="1"/>
        <v>-0.14954999999997654</v>
      </c>
      <c r="L15" s="33">
        <f>[1]Q1_Q2_Q3_2019!L28</f>
        <v>8.817371442265765</v>
      </c>
      <c r="M15" s="18">
        <f>[1]Q1_Q2_Q3_2019!P28</f>
        <v>1.2253612600296955</v>
      </c>
      <c r="N15" s="16">
        <f>[1]Q3_2019!L28</f>
        <v>2.2888858632904348</v>
      </c>
      <c r="O15" s="16">
        <f>[1]Q3_2019!P28</f>
        <v>0.29620741203558237</v>
      </c>
    </row>
    <row r="16" spans="2:18" x14ac:dyDescent="0.2">
      <c r="B16" s="15" t="s">
        <v>23</v>
      </c>
      <c r="C16" s="16">
        <f>[1]Q4_2018!I32/1000</f>
        <v>108.95089999999999</v>
      </c>
      <c r="D16" s="16">
        <f>[1]Q2_2019!I32/1000</f>
        <v>111.90277999999999</v>
      </c>
      <c r="E16" s="16">
        <f>[1]Q3_2019!I32/1000</f>
        <v>110.135081</v>
      </c>
      <c r="F16" s="16">
        <f>[1]Q1_Q2_Q3_2019!E32/1000</f>
        <v>-0.95610499999999998</v>
      </c>
      <c r="G16" s="16">
        <f>[1]Q1_Q2_Q3_2019!F32/1000</f>
        <v>0.51600000000000001</v>
      </c>
      <c r="H16" s="16">
        <f t="shared" si="0"/>
        <v>1.6242859999999979</v>
      </c>
      <c r="I16" s="16">
        <f>[1]Q3_2019!E32/1000</f>
        <v>1.6171849999999999</v>
      </c>
      <c r="J16" s="16">
        <f>[1]Q3_2019!F32/1000</f>
        <v>-3.6429999999999998</v>
      </c>
      <c r="K16" s="16">
        <f t="shared" si="1"/>
        <v>0.25811600000000112</v>
      </c>
      <c r="L16" s="33">
        <f>[1]Q1_Q2_Q3_2019!L32</f>
        <v>1.0868941881159415</v>
      </c>
      <c r="M16" s="18">
        <f>[1]Q1_Q2_Q3_2019!P32</f>
        <v>0.47360783619043073</v>
      </c>
      <c r="N16" s="16">
        <f>[1]Q3_2019!L32</f>
        <v>-1.5796738919265394</v>
      </c>
      <c r="O16" s="16">
        <f>[1]Q3_2019!P32</f>
        <v>-3.2555044655727055</v>
      </c>
    </row>
    <row r="17" spans="2:15" x14ac:dyDescent="0.2">
      <c r="B17" s="21" t="s">
        <v>16</v>
      </c>
      <c r="C17" s="22">
        <f>[1]Q4_2018!I33/1000</f>
        <v>73.156000000000006</v>
      </c>
      <c r="D17" s="22">
        <f>[1]Q2_2019!I33/1000</f>
        <v>76.795000000000002</v>
      </c>
      <c r="E17" s="22">
        <f>[1]Q3_2019!I33/1000</f>
        <v>72.81</v>
      </c>
      <c r="F17" s="22">
        <f>[1]Q1_Q2_Q3_2019!E33/1000</f>
        <v>-1.98</v>
      </c>
      <c r="G17" s="22">
        <f>[1]Q1_Q2_Q3_2019!F33/1000</f>
        <v>0.51600000000000001</v>
      </c>
      <c r="H17" s="22">
        <f t="shared" si="0"/>
        <v>1.117999999999995</v>
      </c>
      <c r="I17" s="22">
        <f>[1]Q3_2019!E33/1000</f>
        <v>-0.56499999999999995</v>
      </c>
      <c r="J17" s="22">
        <f>[1]Q3_2019!F33/1000</f>
        <v>-3.6429999999999998</v>
      </c>
      <c r="K17" s="22">
        <f t="shared" si="1"/>
        <v>0.22299999999999898</v>
      </c>
      <c r="L17" s="34">
        <f>[1]Q1_Q2_Q3_2019!L33</f>
        <v>-0.47296188966045161</v>
      </c>
      <c r="M17" s="35">
        <f>[1]Q1_Q2_Q3_2019!P33</f>
        <v>0.70534200885778342</v>
      </c>
      <c r="N17" s="22">
        <f>[1]Q3_2019!L33</f>
        <v>-5.1891399179634092</v>
      </c>
      <c r="O17" s="22">
        <f>[1]Q3_2019!P33</f>
        <v>-4.7437984243765872</v>
      </c>
    </row>
    <row r="18" spans="2:15" x14ac:dyDescent="0.2">
      <c r="B18" s="21" t="s">
        <v>17</v>
      </c>
      <c r="C18" s="22">
        <f>[1]Q4_2018!I34/1000</f>
        <v>35.794899999999998</v>
      </c>
      <c r="D18" s="22">
        <f>[1]Q2_2019!I34/1000</f>
        <v>35.107779999999998</v>
      </c>
      <c r="E18" s="22">
        <f>[1]Q3_2019!I34/1000</f>
        <v>37.325080999999997</v>
      </c>
      <c r="F18" s="22">
        <f>[1]Q1_Q2_Q3_2019!E34/1000</f>
        <v>1.023895</v>
      </c>
      <c r="G18" s="22">
        <f>[1]Q1_Q2_Q3_2019!F34/1000</f>
        <v>0</v>
      </c>
      <c r="H18" s="22">
        <f t="shared" si="0"/>
        <v>0.50628599999999579</v>
      </c>
      <c r="I18" s="22">
        <f>[1]Q3_2019!E34/1000</f>
        <v>2.182185</v>
      </c>
      <c r="J18" s="22">
        <f>[1]Q3_2019!F34/1000</f>
        <v>0</v>
      </c>
      <c r="K18" s="22">
        <f t="shared" si="1"/>
        <v>3.5116000000002145E-2</v>
      </c>
      <c r="L18" s="36">
        <f>[1]Q1_Q2_Q3_2019!L34</f>
        <v>4.2748575914445821</v>
      </c>
      <c r="M18" s="35">
        <f>[1]Q1_Q2_Q3_2019!P34</f>
        <v>0</v>
      </c>
      <c r="N18" s="22">
        <f>[1]Q3_2019!L34</f>
        <v>6.3156969765675868</v>
      </c>
      <c r="O18" s="22">
        <f>[1]Q3_2019!P34</f>
        <v>0</v>
      </c>
    </row>
    <row r="19" spans="2:15" x14ac:dyDescent="0.2">
      <c r="B19" s="15" t="s">
        <v>24</v>
      </c>
      <c r="C19" s="16">
        <f>[1]Q4_2018!I35/1000</f>
        <v>49.339233</v>
      </c>
      <c r="D19" s="16">
        <f>[1]Q2_2019!I35/1000</f>
        <v>53.455616999999997</v>
      </c>
      <c r="E19" s="16">
        <f>[1]Q3_2019!I35/1000</f>
        <v>51.992900999999996</v>
      </c>
      <c r="F19" s="16">
        <f>[1]Q1_Q2_Q3_2019!E35/1000</f>
        <v>2.7325389999999992</v>
      </c>
      <c r="G19" s="16">
        <f>[1]Q1_Q2_Q3_2019!F35/1000</f>
        <v>0</v>
      </c>
      <c r="H19" s="16">
        <f t="shared" si="0"/>
        <v>-7.8870999999999469E-2</v>
      </c>
      <c r="I19" s="16">
        <f>[1]Q3_2019!E35/1000</f>
        <v>-1.225824</v>
      </c>
      <c r="J19" s="16">
        <f>[1]Q3_2019!F35/1000</f>
        <v>0</v>
      </c>
      <c r="K19" s="16">
        <f t="shared" si="1"/>
        <v>-0.23689199999999744</v>
      </c>
      <c r="L19" s="36">
        <f>[1]Q1_Q2_Q3_2019!L35</f>
        <v>5.3784135639076469</v>
      </c>
      <c r="M19" s="35">
        <f>[1]Q1_Q2_Q3_2019!P35</f>
        <v>0</v>
      </c>
      <c r="N19" s="16">
        <f>[1]Q3_2019!L35</f>
        <v>-2.7363186173681253</v>
      </c>
      <c r="O19" s="16">
        <f>[1]Q3_2019!P35</f>
        <v>0</v>
      </c>
    </row>
    <row r="20" spans="2:15" x14ac:dyDescent="0.2">
      <c r="B20" s="24" t="s">
        <v>25</v>
      </c>
      <c r="C20" s="25">
        <f>[1]Q4_2018!I26/1000</f>
        <v>303.63502499999998</v>
      </c>
      <c r="D20" s="25">
        <f>[1]Q2_2019!I26/1000</f>
        <v>319.97978099999995</v>
      </c>
      <c r="E20" s="25">
        <f>[1]Q3_2019!I26/1000</f>
        <v>320.28847300000007</v>
      </c>
      <c r="F20" s="25">
        <f>[1]Q1_Q2_Q3_2019!E26/1000</f>
        <v>12.944891999999999</v>
      </c>
      <c r="G20" s="25">
        <f>[1]Q1_Q2_Q3_2019!F26/1000</f>
        <v>2.2970000000000002</v>
      </c>
      <c r="H20" s="25">
        <f t="shared" si="0"/>
        <v>1.4115560000000755</v>
      </c>
      <c r="I20" s="25">
        <f>[1]Q3_2019!E26/1000</f>
        <v>3.6220180000000006</v>
      </c>
      <c r="J20" s="25">
        <f>[1]Q3_2019!F26/1000</f>
        <v>-3.1850000000000001</v>
      </c>
      <c r="K20" s="25">
        <f t="shared" si="1"/>
        <v>-0.1283259999999018</v>
      </c>
      <c r="L20" s="27">
        <f>[1]Q1_Q2_Q3_2019!L26</f>
        <v>5.4846926832634324</v>
      </c>
      <c r="M20" s="37">
        <f>[1]Q1_Q2_Q3_2019!P26</f>
        <v>0.75650034115794129</v>
      </c>
      <c r="N20" s="25">
        <f>[1]Q3_2019!L26</f>
        <v>9.6472345544888469E-2</v>
      </c>
      <c r="O20" s="25">
        <f>[1]Q3_2019!P26</f>
        <v>-0.99537539217204496</v>
      </c>
    </row>
    <row r="21" spans="2:15" x14ac:dyDescent="0.2">
      <c r="B21" s="21" t="s">
        <v>26</v>
      </c>
      <c r="C21" s="22">
        <f>[1]Q4_2018!I27/1000</f>
        <v>93.797024999999991</v>
      </c>
      <c r="D21" s="22">
        <f>[1]Q2_2019!I27/1000</f>
        <v>98.026780999999986</v>
      </c>
      <c r="E21" s="22">
        <f>[1]Q3_2019!I27/1000</f>
        <v>98.329472999999993</v>
      </c>
      <c r="F21" s="22">
        <f>[1]Q1_Q2_Q3_2019!E27/1000</f>
        <v>4.1050329999999997</v>
      </c>
      <c r="G21" s="22">
        <f>[1]Q1_Q2_Q3_2019!F27/1000</f>
        <v>0</v>
      </c>
      <c r="H21" s="22">
        <f t="shared" si="0"/>
        <v>0.42741499999999633</v>
      </c>
      <c r="I21" s="22">
        <f>[1]Q3_2019!E27/1000</f>
        <v>0.50446799999999981</v>
      </c>
      <c r="J21" s="22">
        <f>[1]Q3_2019!F27/1000</f>
        <v>0</v>
      </c>
      <c r="K21" s="22">
        <f t="shared" si="1"/>
        <v>-0.20177599999999529</v>
      </c>
      <c r="L21" s="34">
        <f>[1]Q1_Q2_Q3_2019!L27</f>
        <v>4.8321873748127988</v>
      </c>
      <c r="M21" s="35">
        <f>[1]Q1_Q2_Q3_2019!P27</f>
        <v>0</v>
      </c>
      <c r="N21" s="22">
        <f>[1]Q3_2019!L27</f>
        <v>0.30878500437549816</v>
      </c>
      <c r="O21" s="22">
        <f>[1]Q3_2019!P27</f>
        <v>0</v>
      </c>
    </row>
    <row r="22" spans="2:15" x14ac:dyDescent="0.2">
      <c r="B22" s="38" t="s">
        <v>27</v>
      </c>
      <c r="C22" s="39">
        <f>-[1]Q4_2018!I40/1000</f>
        <v>133.39023999999998</v>
      </c>
      <c r="D22" s="39">
        <f>-[1]Q2_2019!I40/1000</f>
        <v>146.48422500000004</v>
      </c>
      <c r="E22" s="39">
        <f>-[1]Q3_2019!I40/1000</f>
        <v>149.84029899999999</v>
      </c>
      <c r="F22" s="39">
        <f>[1]Q1_Q2_Q3_2019!E40/1000</f>
        <v>0.44218800000000008</v>
      </c>
      <c r="G22" s="39">
        <f>[1]Q1_Q2_Q3_2019!F40/1000</f>
        <v>-18.391824</v>
      </c>
      <c r="H22" s="39">
        <f t="shared" si="0"/>
        <v>34.399695000000037</v>
      </c>
      <c r="I22" s="39">
        <f>-[1]Q3_2019!E40/1000</f>
        <v>0.9143149999999991</v>
      </c>
      <c r="J22" s="39">
        <f>-[1]Q3_2019!F40/1000</f>
        <v>5.0900799999999995</v>
      </c>
      <c r="K22" s="39">
        <f t="shared" si="1"/>
        <v>-2.6483210000000383</v>
      </c>
      <c r="L22" s="40">
        <f>[1]Q1_Q2_Q3_2019!L40</f>
        <v>-12.332280832540679</v>
      </c>
      <c r="M22" s="40">
        <f>[1]Q1_Q2_Q3_2019!P40</f>
        <v>-13.78798328873237</v>
      </c>
      <c r="N22" s="39">
        <f>-[1]Q3_2019!L40</f>
        <v>2.2910821967348114</v>
      </c>
      <c r="O22" s="39">
        <f>-[1]Q3_2019!P40</f>
        <v>3.474831504894127</v>
      </c>
    </row>
    <row r="23" spans="2:15" x14ac:dyDescent="0.2">
      <c r="B23" s="29" t="s">
        <v>26</v>
      </c>
      <c r="C23" s="30">
        <f>-[1]Q4_2018!I41/1000</f>
        <v>155.34461400000001</v>
      </c>
      <c r="D23" s="30">
        <f>-[1]Q2_2019!I41/1000</f>
        <v>163.56489600000003</v>
      </c>
      <c r="E23" s="30">
        <f>-[1]Q3_2019!I41/1000</f>
        <v>162.04308999999998</v>
      </c>
      <c r="F23" s="30">
        <f>[1]Q1_Q2_Q3_2019!E41/1000</f>
        <v>0.38657599999999925</v>
      </c>
      <c r="G23" s="30">
        <f>[1]Q1_Q2_Q3_2019!F41/1000</f>
        <v>-7.7452929999999993</v>
      </c>
      <c r="H23" s="30">
        <f t="shared" si="0"/>
        <v>14.057192999999984</v>
      </c>
      <c r="I23" s="30">
        <f>-[1]Q3_2019!E41/1000</f>
        <v>-0.94142600000000032</v>
      </c>
      <c r="J23" s="30">
        <f>-[1]Q3_2019!F41/1000</f>
        <v>1.0842879999999999</v>
      </c>
      <c r="K23" s="30">
        <f t="shared" si="1"/>
        <v>-1.6646680000000345</v>
      </c>
      <c r="L23" s="41">
        <f>[1]Q1_Q2_Q3_2019!L41</f>
        <v>-4.3120104569573074</v>
      </c>
      <c r="M23" s="41">
        <f>[1]Q1_Q2_Q3_2019!P41</f>
        <v>-4.9858780427366476</v>
      </c>
      <c r="N23" s="30">
        <f>-[1]Q3_2019!L41</f>
        <v>-0.93039890417566695</v>
      </c>
      <c r="O23" s="30">
        <f>-[1]Q3_2019!P41</f>
        <v>0.6629099681633398</v>
      </c>
    </row>
    <row r="24" spans="2:15" x14ac:dyDescent="0.2">
      <c r="B24" s="42" t="s">
        <v>28</v>
      </c>
      <c r="C24" s="42"/>
      <c r="D24" s="42"/>
      <c r="E24" s="42"/>
      <c r="F24" s="42"/>
      <c r="G24" s="42"/>
      <c r="H24" s="42"/>
      <c r="I24" s="42"/>
    </row>
    <row r="25" spans="2:15" x14ac:dyDescent="0.2">
      <c r="B25" s="43" t="s">
        <v>29</v>
      </c>
      <c r="C25" s="43"/>
      <c r="D25" s="43"/>
      <c r="E25" s="43"/>
      <c r="F25" s="43"/>
      <c r="G25" s="43"/>
      <c r="H25" s="43"/>
      <c r="I25" s="43"/>
    </row>
    <row r="26" spans="2:15" x14ac:dyDescent="0.2">
      <c r="G26" s="44"/>
    </row>
    <row r="27" spans="2:15" x14ac:dyDescent="0.2">
      <c r="F27" s="28"/>
    </row>
    <row r="32" spans="2:15" x14ac:dyDescent="0.2">
      <c r="E32" s="44">
        <f>E21-D21</f>
        <v>0.30269200000000751</v>
      </c>
    </row>
  </sheetData>
  <mergeCells count="7">
    <mergeCell ref="C4:E4"/>
    <mergeCell ref="F4:K4"/>
    <mergeCell ref="L4:O4"/>
    <mergeCell ref="F5:H5"/>
    <mergeCell ref="I5:K5"/>
    <mergeCell ref="L5:M5"/>
    <mergeCell ref="N5:O5"/>
  </mergeCells>
  <pageMargins left="0.75" right="0.75" top="1" bottom="1" header="0.5" footer="0.5"/>
  <pageSetup paperSize="9" scale="91" orientation="landscape" verticalDpi="300" r:id="rId1"/>
  <headerFooter alignWithMargins="0">
    <oddFooter>&amp;L&amp;Z&amp;F&amp;R&amp;A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rgb="FF92D050"/>
  </sheetPr>
  <dimension ref="A1:E24"/>
  <sheetViews>
    <sheetView workbookViewId="0">
      <selection activeCell="I21" activeCellId="1" sqref="K21 I21"/>
    </sheetView>
  </sheetViews>
  <sheetFormatPr defaultRowHeight="12.75" x14ac:dyDescent="0.2"/>
  <sheetData>
    <row r="1" spans="1:5" ht="42" customHeight="1" x14ac:dyDescent="0.2">
      <c r="A1" s="45"/>
      <c r="B1" s="46" t="s">
        <v>30</v>
      </c>
      <c r="C1" s="46" t="s">
        <v>31</v>
      </c>
      <c r="D1" s="46" t="s">
        <v>32</v>
      </c>
      <c r="E1" s="46" t="s">
        <v>33</v>
      </c>
    </row>
    <row r="2" spans="1:5" x14ac:dyDescent="0.2">
      <c r="A2" s="47" t="str">
        <f>[2]נתונים!I67</f>
        <v>Q1 2014</v>
      </c>
      <c r="B2" s="47">
        <f>[2]נתונים!J67</f>
        <v>-610</v>
      </c>
      <c r="C2" s="47">
        <f>[2]נתונים!M67</f>
        <v>-44</v>
      </c>
      <c r="D2" s="48">
        <f>[2]נתונים!K67</f>
        <v>1996</v>
      </c>
      <c r="E2" s="48">
        <f>[2]נתונים!L67</f>
        <v>1841</v>
      </c>
    </row>
    <row r="3" spans="1:5" x14ac:dyDescent="0.2">
      <c r="A3" s="47" t="str">
        <f>[2]נתונים!I68</f>
        <v>Q2 2014</v>
      </c>
      <c r="B3" s="47">
        <f>[2]נתונים!J68</f>
        <v>251</v>
      </c>
      <c r="C3" s="47">
        <f>[2]נתונים!M68</f>
        <v>-436</v>
      </c>
      <c r="D3" s="48">
        <f>[2]נתונים!K68</f>
        <v>1980</v>
      </c>
      <c r="E3" s="48">
        <f>[2]נתונים!L68</f>
        <v>1332</v>
      </c>
    </row>
    <row r="4" spans="1:5" x14ac:dyDescent="0.2">
      <c r="A4" s="47" t="str">
        <f>[2]נתונים!I69</f>
        <v>Q3 2014</v>
      </c>
      <c r="B4" s="47">
        <f>[2]נתונים!J69</f>
        <v>-200</v>
      </c>
      <c r="C4" s="47">
        <f>[2]נתונים!M69</f>
        <v>670</v>
      </c>
      <c r="D4" s="48">
        <f>[2]נתונים!K69</f>
        <v>875</v>
      </c>
      <c r="E4" s="48">
        <f>[2]נתונים!L69</f>
        <v>815</v>
      </c>
    </row>
    <row r="5" spans="1:5" x14ac:dyDescent="0.2">
      <c r="A5" s="47" t="str">
        <f>[2]נתונים!I70</f>
        <v>Q4 2014</v>
      </c>
      <c r="B5" s="47">
        <f>[2]נתונים!J70</f>
        <v>494</v>
      </c>
      <c r="C5" s="47">
        <f>[2]נתונים!M70</f>
        <v>1499</v>
      </c>
      <c r="D5" s="48">
        <f>[2]נתונים!K70</f>
        <v>-1521</v>
      </c>
      <c r="E5" s="48">
        <f>[2]נתונים!L70</f>
        <v>1370</v>
      </c>
    </row>
    <row r="6" spans="1:5" x14ac:dyDescent="0.2">
      <c r="A6" s="47" t="str">
        <f>[2]נתונים!I71</f>
        <v>Q1 2015</v>
      </c>
      <c r="B6" s="47">
        <f>[2]נתונים!J71</f>
        <v>907</v>
      </c>
      <c r="C6" s="47">
        <f>[2]נתונים!M71</f>
        <v>2038</v>
      </c>
      <c r="D6" s="48">
        <f>[2]נתונים!K71</f>
        <v>584</v>
      </c>
      <c r="E6" s="48">
        <f>[2]נתונים!L71</f>
        <v>1668</v>
      </c>
    </row>
    <row r="7" spans="1:5" x14ac:dyDescent="0.2">
      <c r="A7" s="47" t="str">
        <f>[2]נתונים!I72</f>
        <v>Q2 2015</v>
      </c>
      <c r="B7" s="47">
        <f>[2]נתונים!J72</f>
        <v>543</v>
      </c>
      <c r="C7" s="47">
        <f>[2]נתונים!M72</f>
        <v>-623</v>
      </c>
      <c r="D7" s="48">
        <f>[2]נתונים!K72</f>
        <v>1902</v>
      </c>
      <c r="E7" s="48">
        <f>[2]נתונים!L72</f>
        <v>1383</v>
      </c>
    </row>
    <row r="8" spans="1:5" x14ac:dyDescent="0.2">
      <c r="A8" s="47" t="str">
        <f>[2]נתונים!I73</f>
        <v>Q3 2015</v>
      </c>
      <c r="B8" s="47">
        <f>[2]נתונים!J73</f>
        <v>-370</v>
      </c>
      <c r="C8" s="47">
        <f>[2]נתונים!M73</f>
        <v>-354</v>
      </c>
      <c r="D8" s="48">
        <f>[2]נתונים!K73</f>
        <v>876</v>
      </c>
      <c r="E8" s="48">
        <f>[2]נתונים!L73</f>
        <v>-173</v>
      </c>
    </row>
    <row r="9" spans="1:5" x14ac:dyDescent="0.2">
      <c r="A9" s="47" t="str">
        <f>[2]נתונים!I74</f>
        <v>Q4 2015</v>
      </c>
      <c r="B9" s="47">
        <f>[2]נתונים!J74</f>
        <v>-400</v>
      </c>
      <c r="C9" s="47">
        <f>[2]נתונים!M74</f>
        <v>2876</v>
      </c>
      <c r="D9" s="48">
        <f>[2]נתונים!K74</f>
        <v>-774</v>
      </c>
      <c r="E9" s="48">
        <f>[2]נתונים!L74</f>
        <v>-233</v>
      </c>
    </row>
    <row r="10" spans="1:5" x14ac:dyDescent="0.2">
      <c r="A10" s="47" t="str">
        <f>[2]נתונים!I75</f>
        <v>Q1 2016</v>
      </c>
      <c r="B10" s="47">
        <f>[2]נתונים!J75</f>
        <v>-391</v>
      </c>
      <c r="C10" s="47">
        <f>[2]נתונים!M75</f>
        <v>296</v>
      </c>
      <c r="D10" s="48">
        <f>[2]נתונים!K75</f>
        <v>353</v>
      </c>
      <c r="E10" s="48">
        <f>[2]נתונים!L75</f>
        <v>85</v>
      </c>
    </row>
    <row r="11" spans="1:5" x14ac:dyDescent="0.2">
      <c r="A11" s="47" t="str">
        <f>[2]נתונים!I76</f>
        <v>Q2 2016</v>
      </c>
      <c r="B11" s="47">
        <f>[2]נתונים!J76</f>
        <v>160</v>
      </c>
      <c r="C11" s="47">
        <f>[2]נתונים!M76</f>
        <v>-587</v>
      </c>
      <c r="D11" s="48">
        <f>[2]נתונים!K76</f>
        <v>-164</v>
      </c>
      <c r="E11" s="48">
        <f>[2]נתונים!L76</f>
        <v>-273</v>
      </c>
    </row>
    <row r="12" spans="1:5" x14ac:dyDescent="0.2">
      <c r="A12" s="47" t="str">
        <f>[2]נתונים!I77</f>
        <v>Q3 2016</v>
      </c>
      <c r="B12" s="47">
        <f>[2]נתונים!J77</f>
        <v>-102</v>
      </c>
      <c r="C12" s="47">
        <f>[2]נתונים!M77</f>
        <v>-85</v>
      </c>
      <c r="D12" s="48">
        <f>[2]נתונים!K77</f>
        <v>510</v>
      </c>
      <c r="E12" s="48">
        <f>[2]נתונים!L77</f>
        <v>369</v>
      </c>
    </row>
    <row r="13" spans="1:5" x14ac:dyDescent="0.2">
      <c r="A13" s="47" t="str">
        <f>[2]נתונים!I78</f>
        <v>Q4 2016</v>
      </c>
      <c r="B13" s="47">
        <f>[2]נתונים!J78</f>
        <v>94</v>
      </c>
      <c r="C13" s="47">
        <f>[2]נתונים!M78</f>
        <v>1325</v>
      </c>
      <c r="D13" s="48">
        <f>[2]נתונים!K78</f>
        <v>-220</v>
      </c>
      <c r="E13" s="48">
        <f>[2]נתונים!L78</f>
        <v>244</v>
      </c>
    </row>
    <row r="14" spans="1:5" x14ac:dyDescent="0.2">
      <c r="A14" s="47" t="str">
        <f>[2]נתונים!I79</f>
        <v>Q1 2017</v>
      </c>
      <c r="B14" s="47">
        <f>[2]נתונים!J79</f>
        <v>829</v>
      </c>
      <c r="C14" s="47">
        <f>[2]נתונים!M79</f>
        <v>650</v>
      </c>
      <c r="D14" s="48">
        <f>[2]נתונים!K79</f>
        <v>530</v>
      </c>
      <c r="E14" s="48">
        <f>[2]נתונים!L79</f>
        <v>1201</v>
      </c>
    </row>
    <row r="15" spans="1:5" x14ac:dyDescent="0.2">
      <c r="A15" s="47" t="str">
        <f>[2]נתונים!I80</f>
        <v>Q2 2017</v>
      </c>
      <c r="B15" s="47">
        <f>[2]נתונים!J80</f>
        <v>-93</v>
      </c>
      <c r="C15" s="47">
        <f>[2]נתונים!M80</f>
        <v>-468</v>
      </c>
      <c r="D15" s="48">
        <f>[2]נתונים!K80</f>
        <v>-441</v>
      </c>
      <c r="E15" s="48">
        <f>[2]נתונים!L80</f>
        <v>683</v>
      </c>
    </row>
    <row r="16" spans="1:5" x14ac:dyDescent="0.2">
      <c r="A16" s="47" t="str">
        <f>[2]נתונים!I81</f>
        <v>Q3 2017</v>
      </c>
      <c r="B16" s="47">
        <f>[2]נתונים!J81</f>
        <v>-39</v>
      </c>
      <c r="C16" s="47">
        <f>[2]נתונים!M81</f>
        <v>1832</v>
      </c>
      <c r="D16" s="48">
        <f>[2]נתונים!K81</f>
        <v>-85</v>
      </c>
      <c r="E16" s="48">
        <f>[2]נתונים!L81</f>
        <v>-1849</v>
      </c>
    </row>
    <row r="17" spans="1:5" x14ac:dyDescent="0.2">
      <c r="A17" s="47" t="str">
        <f>[2]נתונים!I82</f>
        <v>Q4 2017</v>
      </c>
      <c r="B17" s="47">
        <f>[2]נתונים!J82</f>
        <v>-454</v>
      </c>
      <c r="C17" s="47">
        <f>[2]נתונים!M82</f>
        <v>330</v>
      </c>
      <c r="D17" s="48">
        <f>[2]נתונים!K82</f>
        <v>-84</v>
      </c>
      <c r="E17" s="48">
        <f>[2]נתונים!L82</f>
        <v>1790</v>
      </c>
    </row>
    <row r="18" spans="1:5" x14ac:dyDescent="0.2">
      <c r="A18" s="47" t="str">
        <f>[2]נתונים!I83</f>
        <v>Q1 2018</v>
      </c>
      <c r="B18" s="47">
        <f>[2]נתונים!J83</f>
        <v>-35</v>
      </c>
      <c r="C18" s="47">
        <f>[2]נתונים!M83</f>
        <v>-1636.1999999999998</v>
      </c>
      <c r="D18" s="48">
        <f>[2]נתונים!K83</f>
        <v>2972</v>
      </c>
      <c r="E18" s="48">
        <f>[2]נתונים!L83</f>
        <v>1650</v>
      </c>
    </row>
    <row r="19" spans="1:5" x14ac:dyDescent="0.2">
      <c r="A19" s="47" t="str">
        <f>[2]נתונים!I84</f>
        <v>Q2 2018</v>
      </c>
      <c r="B19" s="47">
        <f>[2]נתונים!J84</f>
        <v>-1320</v>
      </c>
      <c r="C19" s="47">
        <f>[2]נתונים!M84</f>
        <v>823</v>
      </c>
      <c r="D19" s="48">
        <f>[2]נתונים!K84</f>
        <v>794</v>
      </c>
      <c r="E19" s="48">
        <f>[2]נתונים!L84</f>
        <v>1169</v>
      </c>
    </row>
    <row r="20" spans="1:5" x14ac:dyDescent="0.2">
      <c r="A20" s="47" t="str">
        <f>[2]נתונים!I85</f>
        <v>Q3 2018</v>
      </c>
      <c r="B20" s="47">
        <f>[2]נתונים!J85</f>
        <v>-110</v>
      </c>
      <c r="C20" s="47">
        <f>[2]נתונים!M85</f>
        <v>1017.5</v>
      </c>
      <c r="D20" s="48">
        <f>[2]נתונים!K85</f>
        <v>1172</v>
      </c>
      <c r="E20" s="48">
        <f>[2]נתונים!L85</f>
        <v>1449</v>
      </c>
    </row>
    <row r="21" spans="1:5" x14ac:dyDescent="0.2">
      <c r="A21" s="47" t="str">
        <f>[2]נתונים!I86</f>
        <v>Q4 2018</v>
      </c>
      <c r="B21" s="47">
        <f>[2]נתונים!J86</f>
        <v>-613</v>
      </c>
      <c r="C21" s="47">
        <f>[2]נתונים!M86</f>
        <v>-1782</v>
      </c>
      <c r="D21" s="48">
        <f>[2]נתונים!K86</f>
        <v>2743</v>
      </c>
      <c r="E21" s="48">
        <f>[2]נתונים!L86</f>
        <v>-1075</v>
      </c>
    </row>
    <row r="22" spans="1:5" x14ac:dyDescent="0.2">
      <c r="A22" s="47" t="str">
        <f>[2]נתונים!I87</f>
        <v>Q1 2019</v>
      </c>
      <c r="B22" s="47">
        <f>[2]נתונים!J87</f>
        <v>-610</v>
      </c>
      <c r="C22" s="47">
        <f>[2]נתונים!M87</f>
        <v>1961.5</v>
      </c>
      <c r="D22" s="48">
        <f>[2]נתונים!K87</f>
        <v>-267</v>
      </c>
      <c r="E22" s="48">
        <f>[2]נתונים!L87</f>
        <v>870</v>
      </c>
    </row>
    <row r="23" spans="1:5" x14ac:dyDescent="0.2">
      <c r="A23" s="47" t="str">
        <f>[2]נתונים!I88</f>
        <v>Q2 2019</v>
      </c>
      <c r="B23" s="47">
        <f>[2]נתונים!J88</f>
        <v>54</v>
      </c>
      <c r="C23" s="47">
        <f>[2]נתונים!M88</f>
        <v>591</v>
      </c>
      <c r="D23" s="48">
        <f>[2]נתונים!K88</f>
        <v>-573</v>
      </c>
      <c r="E23" s="48">
        <f>[2]נתונים!L88</f>
        <v>434</v>
      </c>
    </row>
    <row r="24" spans="1:5" x14ac:dyDescent="0.2">
      <c r="A24" s="47" t="str">
        <f>[2]נתונים!I89</f>
        <v>Q3 2019</v>
      </c>
      <c r="B24" s="47">
        <f>[2]נתונים!J89</f>
        <v>-78</v>
      </c>
      <c r="C24" s="47">
        <f>[2]נתונים!M89</f>
        <v>-228</v>
      </c>
      <c r="D24" s="48">
        <f>[2]נתונים!K89</f>
        <v>2793</v>
      </c>
      <c r="E24" s="48">
        <f>[2]נתונים!L89</f>
        <v>205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rgb="FF92D050"/>
  </sheetPr>
  <dimension ref="A1:H59"/>
  <sheetViews>
    <sheetView workbookViewId="0">
      <pane xSplit="1" ySplit="1" topLeftCell="B12" activePane="bottomRight" state="frozen"/>
      <selection activeCell="I21" activeCellId="1" sqref="K21 I21"/>
      <selection pane="topRight" activeCell="I21" activeCellId="1" sqref="K21 I21"/>
      <selection pane="bottomLeft" activeCell="I21" activeCellId="1" sqref="K21 I21"/>
      <selection pane="bottomRight" activeCell="F41" sqref="F41:F44"/>
    </sheetView>
  </sheetViews>
  <sheetFormatPr defaultRowHeight="12.75" x14ac:dyDescent="0.2"/>
  <cols>
    <col min="1" max="1" width="7.5703125" style="50" bestFit="1" customWidth="1"/>
    <col min="2" max="4" width="12.7109375" style="57" bestFit="1" customWidth="1"/>
    <col min="5" max="5" width="6.28515625" style="1" bestFit="1" customWidth="1"/>
    <col min="6" max="6" width="9.5703125" style="1" bestFit="1" customWidth="1"/>
    <col min="7" max="16384" width="9.140625" style="1"/>
  </cols>
  <sheetData>
    <row r="1" spans="1:8" s="49" customFormat="1" ht="38.25" x14ac:dyDescent="0.2">
      <c r="A1" s="46" t="s">
        <v>34</v>
      </c>
      <c r="B1" s="45" t="s">
        <v>35</v>
      </c>
      <c r="C1" s="46" t="s">
        <v>36</v>
      </c>
      <c r="D1" s="45" t="s">
        <v>37</v>
      </c>
    </row>
    <row r="2" spans="1:8" x14ac:dyDescent="0.2">
      <c r="A2" s="50">
        <v>39447</v>
      </c>
      <c r="B2" s="51">
        <f>[2]נתונים!P42</f>
        <v>10.4077</v>
      </c>
      <c r="C2" s="51">
        <f>[2]נתונים!O42</f>
        <v>17.917999999999999</v>
      </c>
      <c r="D2" s="51">
        <f>[2]נתונים!N42</f>
        <v>3.0040680000000002</v>
      </c>
    </row>
    <row r="3" spans="1:8" x14ac:dyDescent="0.2">
      <c r="A3" s="50">
        <v>39813</v>
      </c>
      <c r="B3" s="51">
        <f>[2]נתונים!P46</f>
        <v>6.0167999999999999</v>
      </c>
      <c r="C3" s="51">
        <f>[2]נתונים!O46</f>
        <v>8.6859999999999999</v>
      </c>
      <c r="D3" s="51">
        <f>[2]נתונים!N46</f>
        <v>1.696005</v>
      </c>
    </row>
    <row r="4" spans="1:8" x14ac:dyDescent="0.2">
      <c r="A4" s="50">
        <v>40178</v>
      </c>
      <c r="B4" s="51">
        <f>[2]נתונים!P50</f>
        <v>8.3674999999999997</v>
      </c>
      <c r="C4" s="51">
        <f>[2]נתונים!O50</f>
        <v>16.268000000000001</v>
      </c>
      <c r="D4" s="51">
        <f>[2]נתונים!N50</f>
        <v>3.5684469999999999</v>
      </c>
    </row>
    <row r="5" spans="1:8" x14ac:dyDescent="0.2">
      <c r="A5" s="50">
        <v>40268</v>
      </c>
      <c r="B5" s="51">
        <f>[2]נתונים!P51</f>
        <v>8.9878999999999998</v>
      </c>
      <c r="C5" s="51">
        <f>[2]נתונים!O51</f>
        <v>16.678999999999998</v>
      </c>
      <c r="D5" s="51">
        <f>[2]נתונים!N51</f>
        <v>6.3943399999999997</v>
      </c>
    </row>
    <row r="6" spans="1:8" x14ac:dyDescent="0.2">
      <c r="A6" s="50">
        <v>40359</v>
      </c>
      <c r="B6" s="51">
        <f>[2]נתונים!P52</f>
        <v>7.4511000000000003</v>
      </c>
      <c r="C6" s="51">
        <f>[2]נתונים!O52</f>
        <v>12.848000000000001</v>
      </c>
      <c r="D6" s="51">
        <f>[2]נתונים!N52</f>
        <v>8.2315880000000003</v>
      </c>
    </row>
    <row r="7" spans="1:8" x14ac:dyDescent="0.2">
      <c r="A7" s="52">
        <f>[2]נתונים!H53</f>
        <v>40451</v>
      </c>
      <c r="B7" s="51">
        <f>[2]נתונים!P53</f>
        <v>8.6548999999999996</v>
      </c>
      <c r="C7" s="51">
        <f>[2]נתונים!O53</f>
        <v>15.093999999999999</v>
      </c>
      <c r="D7" s="51">
        <f>[2]נתונים!N53</f>
        <v>9.1153139999999997</v>
      </c>
    </row>
    <row r="8" spans="1:8" x14ac:dyDescent="0.2">
      <c r="A8" s="52">
        <f>[2]נתונים!H54</f>
        <v>40543</v>
      </c>
      <c r="B8" s="51">
        <f>[2]נתונים!P54</f>
        <v>9.9657</v>
      </c>
      <c r="C8" s="51">
        <f>[2]נתונים!O54</f>
        <v>17.356000000000002</v>
      </c>
      <c r="D8" s="51">
        <f>[2]נתונים!N54</f>
        <v>13.921652999999999</v>
      </c>
    </row>
    <row r="9" spans="1:8" x14ac:dyDescent="0.2">
      <c r="A9" s="52">
        <f>[2]נתונים!H55</f>
        <v>40633</v>
      </c>
      <c r="B9" s="51">
        <f>[2]נתונים!P55</f>
        <v>10.0877</v>
      </c>
      <c r="C9" s="51">
        <f>[2]נתונים!O55</f>
        <v>17.364999999999998</v>
      </c>
      <c r="D9" s="51">
        <f>[2]נתונים!N55</f>
        <v>16.487102</v>
      </c>
    </row>
    <row r="10" spans="1:8" x14ac:dyDescent="0.2">
      <c r="A10" s="52">
        <f>[2]נתונים!H56</f>
        <v>40724</v>
      </c>
      <c r="B10" s="51">
        <f>[2]נתונים!P56</f>
        <v>8.7666000000000004</v>
      </c>
      <c r="C10" s="51">
        <f>[2]נתונים!O56</f>
        <v>17.265999999999998</v>
      </c>
      <c r="D10" s="51">
        <f>[2]נתונים!N56</f>
        <v>15.752693000000001</v>
      </c>
    </row>
    <row r="11" spans="1:8" x14ac:dyDescent="0.2">
      <c r="A11" s="52">
        <f>[2]נתונים!H57</f>
        <v>40816</v>
      </c>
      <c r="B11" s="51">
        <f>[2]נתונים!P57</f>
        <v>7.2693999999999992</v>
      </c>
      <c r="C11" s="51">
        <f>[2]נתונים!O57</f>
        <v>13.776999999999999</v>
      </c>
      <c r="D11" s="51">
        <f>[2]נתונים!N57</f>
        <v>14.437974000000001</v>
      </c>
    </row>
    <row r="12" spans="1:8" x14ac:dyDescent="0.2">
      <c r="A12" s="52">
        <f>[2]נתונים!H58</f>
        <v>40908</v>
      </c>
      <c r="B12" s="51">
        <f>[2]נתונים!P58</f>
        <v>7.1669</v>
      </c>
      <c r="C12" s="51">
        <f>[2]נתונים!O58</f>
        <v>12.311</v>
      </c>
      <c r="D12" s="51">
        <f>[2]נתונים!N58</f>
        <v>10.324096000000001</v>
      </c>
    </row>
    <row r="13" spans="1:8" x14ac:dyDescent="0.2">
      <c r="A13" s="52">
        <f>[2]נתונים!H59</f>
        <v>40999</v>
      </c>
      <c r="B13" s="51">
        <f>[2]נתונים!P59</f>
        <v>7.6002999999999998</v>
      </c>
      <c r="C13" s="51">
        <f>[2]נתונים!O59</f>
        <v>13.426</v>
      </c>
      <c r="D13" s="51">
        <f>[2]נתונים!N59</f>
        <v>8.4053730000000009</v>
      </c>
      <c r="H13" s="53"/>
    </row>
    <row r="14" spans="1:8" x14ac:dyDescent="0.2">
      <c r="A14" s="52">
        <f>[2]נתונים!H60</f>
        <v>41090</v>
      </c>
      <c r="B14" s="51">
        <f>[2]נתונים!P60</f>
        <v>6.4856000000000007</v>
      </c>
      <c r="C14" s="51">
        <f>[2]נתונים!O60</f>
        <v>11.427</v>
      </c>
      <c r="D14" s="51">
        <f>[2]נתונים!N60</f>
        <v>5.589842</v>
      </c>
    </row>
    <row r="15" spans="1:8" x14ac:dyDescent="0.2">
      <c r="A15" s="52">
        <f>[2]נתונים!H61</f>
        <v>41182</v>
      </c>
      <c r="B15" s="51">
        <f>[2]נתונים!P61</f>
        <v>7.0564</v>
      </c>
      <c r="C15" s="51">
        <f>[2]נתונים!O61</f>
        <v>12.878</v>
      </c>
      <c r="D15" s="51">
        <f>[2]נתונים!N61</f>
        <v>6.236243</v>
      </c>
    </row>
    <row r="16" spans="1:8" x14ac:dyDescent="0.2">
      <c r="A16" s="52">
        <f>[2]נתונים!H62</f>
        <v>41274</v>
      </c>
      <c r="B16" s="51">
        <f>[2]נתונים!P62</f>
        <v>7.0724</v>
      </c>
      <c r="C16" s="51">
        <f>[2]נתונים!O62</f>
        <v>12.848000000000001</v>
      </c>
      <c r="D16" s="51">
        <f>[2]נתונים!N62</f>
        <v>7.2225970000000004</v>
      </c>
    </row>
    <row r="17" spans="1:8" x14ac:dyDescent="0.2">
      <c r="A17" s="52">
        <f>[2]נתונים!H63</f>
        <v>41364</v>
      </c>
      <c r="B17" s="51">
        <f>[2]נתונים!P63</f>
        <v>7.7220000000000004</v>
      </c>
      <c r="C17" s="51">
        <f>[2]נתונים!O63</f>
        <v>14.314</v>
      </c>
      <c r="D17" s="51">
        <f>[2]נתונים!N63</f>
        <v>7.3825690000000002</v>
      </c>
      <c r="E17" s="53"/>
      <c r="F17" s="53"/>
      <c r="G17" s="53"/>
      <c r="H17" s="53"/>
    </row>
    <row r="18" spans="1:8" x14ac:dyDescent="0.2">
      <c r="A18" s="52">
        <f>[2]נתונים!H64</f>
        <v>41455</v>
      </c>
      <c r="B18" s="51">
        <f>[2]נתונים!P64</f>
        <v>8.0009999999999994</v>
      </c>
      <c r="C18" s="51">
        <f>[2]נתונים!O64</f>
        <v>14.135</v>
      </c>
      <c r="D18" s="51">
        <f>[2]נתונים!N64</f>
        <v>7.1607880000000002</v>
      </c>
    </row>
    <row r="19" spans="1:8" x14ac:dyDescent="0.2">
      <c r="A19" s="52">
        <f>[2]נתונים!H65</f>
        <v>41547</v>
      </c>
      <c r="B19" s="51">
        <f>[2]נתונים!P65</f>
        <v>8.7720000000000002</v>
      </c>
      <c r="C19" s="51">
        <f>[2]נתונים!O65</f>
        <v>15.018000000000001</v>
      </c>
      <c r="D19" s="51">
        <f>[2]נתונים!N65</f>
        <v>5.0873160000000004</v>
      </c>
    </row>
    <row r="20" spans="1:8" x14ac:dyDescent="0.2">
      <c r="A20" s="52">
        <f>[2]נתונים!H66</f>
        <v>41639</v>
      </c>
      <c r="B20" s="51">
        <f>[2]נתונים!P66</f>
        <v>8.8230000000000004</v>
      </c>
      <c r="C20" s="51">
        <f>[2]נתונים!O66</f>
        <v>16.059999999999999</v>
      </c>
      <c r="D20" s="51">
        <f>[2]נתונים!N66</f>
        <v>5.4638340000000003</v>
      </c>
    </row>
    <row r="21" spans="1:8" x14ac:dyDescent="0.2">
      <c r="A21" s="52">
        <f>[2]נתונים!H67</f>
        <v>41729</v>
      </c>
      <c r="B21" s="51">
        <f>[2]נתונים!P67</f>
        <v>8.8919999999999995</v>
      </c>
      <c r="C21" s="51">
        <f>[2]נתונים!O67</f>
        <v>17.806000000000001</v>
      </c>
      <c r="D21" s="51">
        <f>[2]נתונים!N67</f>
        <v>5.4934789999999998</v>
      </c>
    </row>
    <row r="22" spans="1:8" x14ac:dyDescent="0.2">
      <c r="A22" s="52">
        <f>[2]נתונים!H68</f>
        <v>41820</v>
      </c>
      <c r="B22" s="51">
        <f>[2]נתונים!P68</f>
        <v>8.6590000000000007</v>
      </c>
      <c r="C22" s="51">
        <f>[2]נתונים!O68</f>
        <v>18.119</v>
      </c>
      <c r="D22" s="51">
        <f>[2]נתונים!N68</f>
        <v>6.2393090000000004</v>
      </c>
    </row>
    <row r="23" spans="1:8" x14ac:dyDescent="0.2">
      <c r="A23" s="52">
        <f>[2]נתונים!H69</f>
        <v>41912</v>
      </c>
      <c r="B23" s="51">
        <f>[2]נתונים!P69</f>
        <v>8.298</v>
      </c>
      <c r="C23" s="51">
        <f>[2]נתונים!O69</f>
        <v>17.71</v>
      </c>
      <c r="D23" s="51">
        <f>[2]נתונים!N69</f>
        <v>8.1636930000000003</v>
      </c>
    </row>
    <row r="24" spans="1:8" x14ac:dyDescent="0.2">
      <c r="A24" s="52">
        <f>[2]נתונים!H70</f>
        <v>42004</v>
      </c>
      <c r="B24" s="51">
        <f>[2]נתונים!P70</f>
        <v>7.7290000000000001</v>
      </c>
      <c r="C24" s="51">
        <f>[2]נתונים!O70</f>
        <v>17.591999999999999</v>
      </c>
      <c r="D24" s="51">
        <f>[2]נתונים!N70</f>
        <v>8.3418329999999994</v>
      </c>
      <c r="E24" s="53"/>
    </row>
    <row r="25" spans="1:8" x14ac:dyDescent="0.2">
      <c r="A25" s="52">
        <f>[2]נתונים!H71</f>
        <v>42094</v>
      </c>
      <c r="B25" s="51">
        <f>[2]נתונים!P71</f>
        <v>9.0030000000000001</v>
      </c>
      <c r="C25" s="51">
        <f>[2]נתונים!O71</f>
        <v>19.141999999999999</v>
      </c>
      <c r="D25" s="51">
        <f>[2]נתונים!N71</f>
        <v>7.996613</v>
      </c>
      <c r="E25" s="53"/>
    </row>
    <row r="26" spans="1:8" x14ac:dyDescent="0.2">
      <c r="A26" s="52">
        <f>[2]נתונים!H72</f>
        <v>42185</v>
      </c>
      <c r="B26" s="51">
        <f>[2]נתונים!P72</f>
        <v>9.3919999999999995</v>
      </c>
      <c r="C26" s="51">
        <f>[2]נתונים!O72</f>
        <v>19.792999999999999</v>
      </c>
      <c r="D26" s="51">
        <f>[2]נתונים!N72</f>
        <v>7.7695100000000004</v>
      </c>
      <c r="E26" s="53"/>
    </row>
    <row r="27" spans="1:8" x14ac:dyDescent="0.2">
      <c r="A27" s="52">
        <f>[2]נתונים!H73</f>
        <v>42277</v>
      </c>
      <c r="B27" s="51">
        <f>[2]נתונים!P73</f>
        <v>8.9395000000000007</v>
      </c>
      <c r="C27" s="51">
        <f>[2]נתונים!O73</f>
        <v>19.053000000000001</v>
      </c>
      <c r="D27" s="51">
        <f>[2]נתונים!N73</f>
        <v>7.9391809999999996</v>
      </c>
      <c r="E27" s="53"/>
      <c r="F27" s="53"/>
    </row>
    <row r="28" spans="1:8" x14ac:dyDescent="0.2">
      <c r="A28" s="52">
        <f>[2]נתונים!H74</f>
        <v>42369</v>
      </c>
      <c r="B28" s="51">
        <f>[2]נתונים!P74</f>
        <v>8.8747999999999987</v>
      </c>
      <c r="C28" s="51">
        <f>[2]נתונים!O74</f>
        <v>20.606000000000002</v>
      </c>
      <c r="D28" s="51">
        <f>[2]נתונים!N74</f>
        <v>7.5892030000000004</v>
      </c>
      <c r="E28" s="53"/>
      <c r="F28" s="53"/>
    </row>
    <row r="29" spans="1:8" x14ac:dyDescent="0.2">
      <c r="A29" s="52">
        <f>[2]נתונים!H75</f>
        <v>42460</v>
      </c>
      <c r="B29" s="51">
        <f>[2]נתונים!P75</f>
        <v>9.2294999999999998</v>
      </c>
      <c r="C29" s="51">
        <f>[2]נתונים!O75</f>
        <v>19.706</v>
      </c>
      <c r="D29" s="51">
        <f>[2]נתונים!N75</f>
        <v>8.8897290000000009</v>
      </c>
      <c r="E29" s="53"/>
      <c r="F29" s="53"/>
      <c r="G29" s="53"/>
    </row>
    <row r="30" spans="1:8" x14ac:dyDescent="0.2">
      <c r="A30" s="52">
        <f>[2]נתונים!H76</f>
        <v>42551</v>
      </c>
      <c r="B30" s="51">
        <f>[2]נתונים!P76</f>
        <v>7.0217000000000001</v>
      </c>
      <c r="C30" s="51">
        <f>[2]נתונים!O76</f>
        <v>19.138999999999999</v>
      </c>
      <c r="D30" s="51">
        <f>[2]נתונים!N76</f>
        <v>7.9522890000000004</v>
      </c>
      <c r="E30" s="53"/>
      <c r="F30" s="53"/>
    </row>
    <row r="31" spans="1:8" x14ac:dyDescent="0.2">
      <c r="A31" s="52">
        <f>[2]נתונים!H77</f>
        <v>42643</v>
      </c>
      <c r="B31" s="51">
        <f>[2]נתונים!P77</f>
        <v>8.0540000000000003</v>
      </c>
      <c r="C31" s="51">
        <f>[2]נתונים!O77</f>
        <v>19.663</v>
      </c>
      <c r="D31" s="51">
        <f>[2]נתונים!N77</f>
        <v>8.0876990000000006</v>
      </c>
      <c r="E31" s="53"/>
      <c r="F31" s="54"/>
    </row>
    <row r="32" spans="1:8" x14ac:dyDescent="0.2">
      <c r="A32" s="52">
        <f>[2]נתונים!H78</f>
        <v>42735</v>
      </c>
      <c r="B32" s="51">
        <f>[2]נתונים!P78</f>
        <v>8.0115999999999996</v>
      </c>
      <c r="C32" s="51">
        <f>[2]נתונים!O78</f>
        <v>16.245000000000001</v>
      </c>
      <c r="D32" s="51">
        <f>[2]נתונים!N78</f>
        <v>7.3103389999999999</v>
      </c>
      <c r="F32" s="53"/>
    </row>
    <row r="33" spans="1:6" x14ac:dyDescent="0.2">
      <c r="A33" s="52">
        <f>[2]נתונים!H79</f>
        <v>42825</v>
      </c>
      <c r="B33" s="51">
        <f>[2]נתונים!P79</f>
        <v>9.2905999999999995</v>
      </c>
      <c r="C33" s="51">
        <f>[2]נתונים!O79</f>
        <v>17.446999999999999</v>
      </c>
      <c r="D33" s="51">
        <f>[2]נתונים!N79</f>
        <v>7.5398019999999999</v>
      </c>
    </row>
    <row r="34" spans="1:6" x14ac:dyDescent="0.2">
      <c r="A34" s="52">
        <f>[2]נתונים!H80</f>
        <v>42916</v>
      </c>
      <c r="B34" s="51">
        <f>[2]נתונים!P80</f>
        <v>9.7722000000000016</v>
      </c>
      <c r="C34" s="51">
        <f>[2]נתונים!O80</f>
        <v>19.312000000000001</v>
      </c>
      <c r="D34" s="51">
        <f>[2]נתונים!N80</f>
        <v>8.9618380000000002</v>
      </c>
      <c r="F34" s="53"/>
    </row>
    <row r="35" spans="1:6" x14ac:dyDescent="0.2">
      <c r="A35" s="52">
        <f>[2]נתונים!H81</f>
        <v>43008</v>
      </c>
      <c r="B35" s="51">
        <f>[2]נתונים!P81</f>
        <v>10.121</v>
      </c>
      <c r="C35" s="51">
        <f>[2]נתונים!O81</f>
        <v>19.079999999999998</v>
      </c>
      <c r="D35" s="51">
        <f>[2]נתונים!N81</f>
        <v>9.6919219999999999</v>
      </c>
      <c r="E35" s="53"/>
      <c r="F35" s="55"/>
    </row>
    <row r="36" spans="1:6" x14ac:dyDescent="0.2">
      <c r="A36" s="52">
        <f>[2]נתונים!H82</f>
        <v>43100</v>
      </c>
      <c r="B36" s="51">
        <f>[2]נתונים!P82</f>
        <v>11.355399999999999</v>
      </c>
      <c r="C36" s="51">
        <f>[2]נתונים!O82</f>
        <v>20.53</v>
      </c>
      <c r="D36" s="51">
        <f>[2]נתונים!N82</f>
        <v>9.3386750000000003</v>
      </c>
      <c r="E36" s="53"/>
    </row>
    <row r="37" spans="1:6" x14ac:dyDescent="0.2">
      <c r="A37" s="52">
        <f>[2]נתונים!H83</f>
        <v>43190</v>
      </c>
      <c r="B37" s="51">
        <f>[2]נתונים!P83</f>
        <v>12.549899999999999</v>
      </c>
      <c r="C37" s="51">
        <f>[2]נתונים!O83</f>
        <v>20.091999999999999</v>
      </c>
      <c r="D37" s="51">
        <f>[2]נתונים!N83</f>
        <v>8.4190640000000005</v>
      </c>
      <c r="E37" s="53"/>
      <c r="F37" s="53"/>
    </row>
    <row r="38" spans="1:6" x14ac:dyDescent="0.2">
      <c r="A38" s="52">
        <f>[2]נתונים!H84</f>
        <v>43281</v>
      </c>
      <c r="B38" s="51">
        <f>[2]נתונים!P84</f>
        <v>14.590200000000001</v>
      </c>
      <c r="C38" s="51">
        <f>[2]נתונים!O84</f>
        <v>20.954999999999998</v>
      </c>
      <c r="D38" s="51">
        <f>[2]נתונים!N84</f>
        <v>10.041035000000001</v>
      </c>
      <c r="E38" s="56"/>
      <c r="F38" s="53"/>
    </row>
    <row r="39" spans="1:6" x14ac:dyDescent="0.2">
      <c r="A39" s="52">
        <f>[2]נתונים!H85</f>
        <v>43373</v>
      </c>
      <c r="B39" s="51">
        <f>[2]נתונים!P85</f>
        <v>15.2813</v>
      </c>
      <c r="C39" s="51">
        <f>[2]נתונים!O85</f>
        <v>24.010999999999999</v>
      </c>
      <c r="D39" s="51">
        <f>[2]נתונים!N85</f>
        <v>12.012187000000001</v>
      </c>
      <c r="E39" s="53"/>
    </row>
    <row r="40" spans="1:6" x14ac:dyDescent="0.2">
      <c r="A40" s="52">
        <f>[2]נתונים!H86</f>
        <v>43465</v>
      </c>
      <c r="B40" s="51">
        <f>[2]נתונים!P86</f>
        <v>10.5562</v>
      </c>
      <c r="C40" s="51">
        <f>[2]נתונים!O86</f>
        <v>18.937999999999999</v>
      </c>
      <c r="D40" s="51">
        <f>[2]נתונים!N86</f>
        <v>11.539849999999999</v>
      </c>
      <c r="E40" s="53"/>
      <c r="F40" s="53"/>
    </row>
    <row r="41" spans="1:6" x14ac:dyDescent="0.2">
      <c r="A41" s="52">
        <f>[2]נתונים!H87</f>
        <v>43555</v>
      </c>
      <c r="B41" s="51">
        <f>[2]נתונים!P87</f>
        <v>11.5359</v>
      </c>
      <c r="C41" s="51">
        <f>[2]נתונים!O87</f>
        <v>20.603000000000002</v>
      </c>
      <c r="D41" s="51">
        <f>[2]נתונים!N87</f>
        <v>11.322865999999999</v>
      </c>
      <c r="F41" s="53"/>
    </row>
    <row r="42" spans="1:6" x14ac:dyDescent="0.2">
      <c r="A42" s="52">
        <f>[2]נתונים!H88</f>
        <v>43646</v>
      </c>
      <c r="B42" s="51">
        <f>[2]נתונים!P88</f>
        <v>11.741700000000002</v>
      </c>
      <c r="C42" s="51">
        <f>[2]נתונים!O88</f>
        <v>21.617999999999999</v>
      </c>
      <c r="D42" s="51">
        <f>[2]נתונים!N88</f>
        <v>9.9062260000000002</v>
      </c>
      <c r="E42" s="53"/>
      <c r="F42" s="53"/>
    </row>
    <row r="43" spans="1:6" x14ac:dyDescent="0.2">
      <c r="A43" s="52">
        <f>[2]נתונים!H89</f>
        <v>43738</v>
      </c>
      <c r="B43" s="51">
        <f>[2]נתונים!P89</f>
        <v>12.7188</v>
      </c>
      <c r="C43" s="51">
        <f>[2]נתונים!O89</f>
        <v>22.425000000000001</v>
      </c>
      <c r="D43" s="51">
        <f>[2]נתונים!N89</f>
        <v>11.912288999999999</v>
      </c>
      <c r="F43" s="53"/>
    </row>
    <row r="44" spans="1:6" x14ac:dyDescent="0.2">
      <c r="B44" s="51"/>
      <c r="C44" s="51"/>
      <c r="D44" s="51"/>
      <c r="F44" s="53"/>
    </row>
    <row r="45" spans="1:6" x14ac:dyDescent="0.2">
      <c r="B45" s="51"/>
      <c r="C45" s="51"/>
      <c r="D45" s="51"/>
    </row>
    <row r="46" spans="1:6" x14ac:dyDescent="0.2">
      <c r="B46" s="51"/>
      <c r="C46" s="51"/>
      <c r="D46" s="51"/>
    </row>
    <row r="47" spans="1:6" x14ac:dyDescent="0.2">
      <c r="B47" s="51"/>
      <c r="C47" s="51"/>
      <c r="D47" s="51"/>
    </row>
    <row r="48" spans="1:6" x14ac:dyDescent="0.2">
      <c r="B48" s="51"/>
      <c r="C48" s="51"/>
      <c r="D48" s="51"/>
    </row>
    <row r="49" spans="2:4" x14ac:dyDescent="0.2">
      <c r="B49" s="51"/>
      <c r="C49" s="51"/>
      <c r="D49" s="51"/>
    </row>
    <row r="50" spans="2:4" x14ac:dyDescent="0.2">
      <c r="B50" s="51"/>
      <c r="C50" s="51"/>
      <c r="D50" s="51"/>
    </row>
    <row r="51" spans="2:4" x14ac:dyDescent="0.2">
      <c r="B51" s="51"/>
      <c r="C51" s="51"/>
      <c r="D51" s="51"/>
    </row>
    <row r="52" spans="2:4" x14ac:dyDescent="0.2">
      <c r="B52" s="51"/>
      <c r="C52" s="51"/>
      <c r="D52" s="51"/>
    </row>
    <row r="53" spans="2:4" x14ac:dyDescent="0.2">
      <c r="B53" s="51"/>
      <c r="C53" s="51"/>
      <c r="D53" s="51"/>
    </row>
    <row r="54" spans="2:4" x14ac:dyDescent="0.2">
      <c r="B54" s="51"/>
      <c r="C54" s="51"/>
      <c r="D54" s="51"/>
    </row>
    <row r="55" spans="2:4" x14ac:dyDescent="0.2">
      <c r="B55" s="51"/>
      <c r="C55" s="51"/>
      <c r="D55" s="51"/>
    </row>
    <row r="56" spans="2:4" x14ac:dyDescent="0.2">
      <c r="B56" s="51"/>
      <c r="C56" s="51"/>
      <c r="D56" s="51"/>
    </row>
    <row r="57" spans="2:4" x14ac:dyDescent="0.2">
      <c r="B57" s="51"/>
      <c r="C57" s="51"/>
      <c r="D57" s="51"/>
    </row>
    <row r="58" spans="2:4" x14ac:dyDescent="0.2">
      <c r="B58" s="51"/>
      <c r="C58" s="51"/>
      <c r="D58" s="51"/>
    </row>
    <row r="59" spans="2:4" x14ac:dyDescent="0.2">
      <c r="B59" s="51"/>
      <c r="C59" s="51"/>
      <c r="D59" s="51"/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rgb="FF92D050"/>
  </sheetPr>
  <dimension ref="A1:J28"/>
  <sheetViews>
    <sheetView workbookViewId="0">
      <selection activeCell="K15" sqref="K15"/>
    </sheetView>
  </sheetViews>
  <sheetFormatPr defaultRowHeight="12.75" x14ac:dyDescent="0.2"/>
  <cols>
    <col min="3" max="3" width="11" customWidth="1"/>
    <col min="4" max="4" width="10.5703125" customWidth="1"/>
    <col min="5" max="5" width="11.140625" customWidth="1"/>
  </cols>
  <sheetData>
    <row r="1" spans="1:10" ht="51" x14ac:dyDescent="0.2">
      <c r="A1" s="58"/>
      <c r="B1" s="58" t="s">
        <v>35</v>
      </c>
      <c r="C1" s="58" t="s">
        <v>36</v>
      </c>
      <c r="D1" s="58" t="s">
        <v>37</v>
      </c>
      <c r="E1" s="58" t="s">
        <v>38</v>
      </c>
      <c r="J1" s="59"/>
    </row>
    <row r="2" spans="1:10" x14ac:dyDescent="0.2">
      <c r="A2" s="60" t="s">
        <v>39</v>
      </c>
      <c r="B2" s="61">
        <f>[2]נתונים!T63</f>
        <v>238</v>
      </c>
      <c r="C2" s="61">
        <f>[2]נתונים!S63</f>
        <v>587</v>
      </c>
      <c r="D2" s="61">
        <f>[2]נתונים!R63</f>
        <v>78.855000000000018</v>
      </c>
      <c r="E2" s="61">
        <f>B2+C2+D2</f>
        <v>903.85500000000002</v>
      </c>
    </row>
    <row r="3" spans="1:10" x14ac:dyDescent="0.2">
      <c r="A3" s="60" t="s">
        <v>40</v>
      </c>
      <c r="B3" s="61">
        <f>[2]נתונים!T64</f>
        <v>163</v>
      </c>
      <c r="C3" s="61">
        <f>[2]נתונים!S64</f>
        <v>506</v>
      </c>
      <c r="D3" s="61">
        <f>[2]נתונים!R64</f>
        <v>-328.471</v>
      </c>
      <c r="E3" s="61">
        <f t="shared" ref="E3:E26" si="0">B3+C3+D3</f>
        <v>340.529</v>
      </c>
    </row>
    <row r="4" spans="1:10" x14ac:dyDescent="0.2">
      <c r="A4" s="60" t="s">
        <v>41</v>
      </c>
      <c r="B4" s="61">
        <f>[2]נתונים!T65</f>
        <v>196</v>
      </c>
      <c r="C4" s="61">
        <f>[2]נתונים!S65</f>
        <v>272</v>
      </c>
      <c r="D4" s="61">
        <f>[2]נתונים!R65</f>
        <v>-2285.4639999999999</v>
      </c>
      <c r="E4" s="61">
        <f t="shared" si="0"/>
        <v>-1817.4639999999999</v>
      </c>
    </row>
    <row r="5" spans="1:10" x14ac:dyDescent="0.2">
      <c r="A5" s="60" t="s">
        <v>42</v>
      </c>
      <c r="B5" s="61">
        <f>[2]נתונים!T66</f>
        <v>148</v>
      </c>
      <c r="C5" s="61">
        <f>[2]נתונים!S66</f>
        <v>212</v>
      </c>
      <c r="D5" s="61">
        <f>[2]נתונים!R66</f>
        <v>222.89999999999995</v>
      </c>
      <c r="E5" s="61">
        <f t="shared" si="0"/>
        <v>582.9</v>
      </c>
    </row>
    <row r="6" spans="1:10" x14ac:dyDescent="0.2">
      <c r="A6" s="60" t="s">
        <v>43</v>
      </c>
      <c r="B6" s="61">
        <f>[2]נתונים!T67</f>
        <v>149</v>
      </c>
      <c r="C6" s="61">
        <f>[2]נתונים!S67</f>
        <v>185</v>
      </c>
      <c r="D6" s="61">
        <f>[2]נתונים!R67</f>
        <v>21.057000000000002</v>
      </c>
      <c r="E6" s="61">
        <f t="shared" si="0"/>
        <v>355.05700000000002</v>
      </c>
    </row>
    <row r="7" spans="1:10" x14ac:dyDescent="0.2">
      <c r="A7" s="60" t="s">
        <v>44</v>
      </c>
      <c r="B7" s="61">
        <f>[2]נתונים!T68</f>
        <v>88</v>
      </c>
      <c r="C7" s="61">
        <f>[2]נתונים!S68</f>
        <v>469</v>
      </c>
      <c r="D7" s="61">
        <f>[2]נתונים!R68</f>
        <v>533.09100000000001</v>
      </c>
      <c r="E7" s="61">
        <f t="shared" si="0"/>
        <v>1090.0909999999999</v>
      </c>
    </row>
    <row r="8" spans="1:10" x14ac:dyDescent="0.2">
      <c r="A8" s="60" t="s">
        <v>45</v>
      </c>
      <c r="B8" s="61">
        <f>[2]נתונים!T69</f>
        <v>-65</v>
      </c>
      <c r="C8" s="61">
        <f>[2]נתונים!S69</f>
        <v>203</v>
      </c>
      <c r="D8" s="61">
        <f>[2]נתונים!R69</f>
        <v>2253.768</v>
      </c>
      <c r="E8" s="61">
        <f t="shared" si="0"/>
        <v>2391.768</v>
      </c>
    </row>
    <row r="9" spans="1:10" x14ac:dyDescent="0.2">
      <c r="A9" s="60" t="s">
        <v>46</v>
      </c>
      <c r="B9" s="61">
        <f>[2]נתונים!T70</f>
        <v>46</v>
      </c>
      <c r="C9" s="61">
        <f>[2]נתונים!S70</f>
        <v>452</v>
      </c>
      <c r="D9" s="61">
        <f>[2]נתונים!R70</f>
        <v>620.94600000000003</v>
      </c>
      <c r="E9" s="61">
        <f t="shared" si="0"/>
        <v>1118.9459999999999</v>
      </c>
    </row>
    <row r="10" spans="1:10" x14ac:dyDescent="0.2">
      <c r="A10" s="60" t="s">
        <v>47</v>
      </c>
      <c r="B10" s="61">
        <f>[2]נתונים!T71</f>
        <v>259</v>
      </c>
      <c r="C10" s="61">
        <f>[2]נתונים!S71</f>
        <v>452</v>
      </c>
      <c r="D10" s="61">
        <f>[2]נתונים!R71</f>
        <v>-247.09699999999998</v>
      </c>
      <c r="E10" s="61">
        <f t="shared" si="0"/>
        <v>463.90300000000002</v>
      </c>
    </row>
    <row r="11" spans="1:10" x14ac:dyDescent="0.2">
      <c r="A11" s="60" t="s">
        <v>48</v>
      </c>
      <c r="B11" s="61">
        <f>[2]נתונים!T72</f>
        <v>184</v>
      </c>
      <c r="C11" s="61">
        <f>[2]נתונים!S72</f>
        <v>548</v>
      </c>
      <c r="D11" s="61">
        <f>[2]נתונים!R72</f>
        <v>-426.62900000000002</v>
      </c>
      <c r="E11" s="61">
        <f t="shared" si="0"/>
        <v>305.37099999999998</v>
      </c>
    </row>
    <row r="12" spans="1:10" x14ac:dyDescent="0.2">
      <c r="A12" s="60" t="s">
        <v>49</v>
      </c>
      <c r="B12" s="61">
        <f>[2]נתונים!T73</f>
        <v>-28.6</v>
      </c>
      <c r="C12" s="61">
        <f>[2]נתונים!S73</f>
        <v>459</v>
      </c>
      <c r="D12" s="61">
        <f>[2]נתונים!R73</f>
        <v>319.04300000000001</v>
      </c>
      <c r="E12" s="61">
        <f t="shared" si="0"/>
        <v>749.44299999999998</v>
      </c>
    </row>
    <row r="13" spans="1:10" x14ac:dyDescent="0.2">
      <c r="A13" s="60" t="s">
        <v>50</v>
      </c>
      <c r="B13" s="61">
        <f>[2]נתונים!T74</f>
        <v>159.19999999999999</v>
      </c>
      <c r="C13" s="61">
        <f>[2]נתונים!S74</f>
        <v>227</v>
      </c>
      <c r="D13" s="61">
        <f>[2]נתונים!R74</f>
        <v>-350.36900000000003</v>
      </c>
      <c r="E13" s="61">
        <f t="shared" si="0"/>
        <v>35.83099999999996</v>
      </c>
    </row>
    <row r="14" spans="1:10" x14ac:dyDescent="0.2">
      <c r="A14" s="60" t="s">
        <v>51</v>
      </c>
      <c r="B14" s="61">
        <f>[2]נתונים!T75</f>
        <v>-74.2</v>
      </c>
      <c r="C14" s="61">
        <f>[2]נתונים!S75</f>
        <v>168</v>
      </c>
      <c r="D14" s="61">
        <f>[2]נתונים!R75</f>
        <v>1087.3499999999999</v>
      </c>
      <c r="E14" s="61">
        <f t="shared" si="0"/>
        <v>1181.1499999999999</v>
      </c>
    </row>
    <row r="15" spans="1:10" x14ac:dyDescent="0.2">
      <c r="A15" s="60" t="s">
        <v>52</v>
      </c>
      <c r="B15" s="61">
        <f>[2]נתונים!T76</f>
        <v>-237.7</v>
      </c>
      <c r="C15" s="61">
        <f>[2]נתונים!S76</f>
        <v>65</v>
      </c>
      <c r="D15" s="61">
        <f>[2]נתונים!R76</f>
        <v>-867.11099999999999</v>
      </c>
      <c r="E15" s="61">
        <f t="shared" si="0"/>
        <v>-1039.8109999999999</v>
      </c>
    </row>
    <row r="16" spans="1:10" x14ac:dyDescent="0.2">
      <c r="A16" s="60" t="s">
        <v>53</v>
      </c>
      <c r="B16" s="61">
        <f>[2]נתונים!T77</f>
        <v>7.5</v>
      </c>
      <c r="C16" s="61">
        <f>[2]נתונים!S77</f>
        <v>136</v>
      </c>
      <c r="D16" s="61">
        <f>[2]נתונים!R77</f>
        <v>-46.981000000000023</v>
      </c>
      <c r="E16" s="61">
        <f t="shared" si="0"/>
        <v>96.518999999999977</v>
      </c>
    </row>
    <row r="17" spans="1:5" x14ac:dyDescent="0.2">
      <c r="A17" s="60" t="s">
        <v>54</v>
      </c>
      <c r="B17" s="61">
        <f>[2]נתונים!T78</f>
        <v>31</v>
      </c>
      <c r="C17" s="61">
        <f>[2]נתונים!S78</f>
        <v>-777</v>
      </c>
      <c r="D17" s="61">
        <f>[2]נתונים!R78</f>
        <v>-518.88499999999999</v>
      </c>
      <c r="E17" s="61">
        <f t="shared" si="0"/>
        <v>-1264.885</v>
      </c>
    </row>
    <row r="18" spans="1:5" x14ac:dyDescent="0.2">
      <c r="A18" s="60" t="s">
        <v>55</v>
      </c>
      <c r="B18" s="61">
        <f>[2]נתונים!T79</f>
        <v>-8.4</v>
      </c>
      <c r="C18" s="61">
        <f>[2]נתונים!S79</f>
        <v>423</v>
      </c>
      <c r="D18" s="61">
        <f>[2]נתונים!R79</f>
        <v>-68.686000000000007</v>
      </c>
      <c r="E18" s="61">
        <f t="shared" si="0"/>
        <v>345.91399999999999</v>
      </c>
    </row>
    <row r="19" spans="1:5" x14ac:dyDescent="0.2">
      <c r="A19" s="60" t="s">
        <v>56</v>
      </c>
      <c r="B19" s="61">
        <f>[2]נתונים!T80</f>
        <v>-163.89999999999998</v>
      </c>
      <c r="C19" s="61">
        <f>[2]נתונים!S80</f>
        <v>647</v>
      </c>
      <c r="D19" s="61">
        <f>[2]נתונים!R80</f>
        <v>1082.5039999999999</v>
      </c>
      <c r="E19" s="61">
        <f t="shared" si="0"/>
        <v>1565.6039999999998</v>
      </c>
    </row>
    <row r="20" spans="1:5" x14ac:dyDescent="0.2">
      <c r="A20" s="60" t="s">
        <v>57</v>
      </c>
      <c r="B20" s="61">
        <f>[2]נתונים!T81</f>
        <v>298.19999999999993</v>
      </c>
      <c r="C20" s="61">
        <f>[2]נתונים!S81</f>
        <v>341</v>
      </c>
      <c r="D20" s="61">
        <f>[2]נתונים!R81</f>
        <v>672.63099999999997</v>
      </c>
      <c r="E20" s="61">
        <f t="shared" si="0"/>
        <v>1311.8309999999999</v>
      </c>
    </row>
    <row r="21" spans="1:5" x14ac:dyDescent="0.2">
      <c r="A21" s="60" t="s">
        <v>58</v>
      </c>
      <c r="B21" s="61">
        <f>[2]נתונים!T82</f>
        <v>449.7</v>
      </c>
      <c r="C21" s="61">
        <f>[2]נתונים!S82</f>
        <v>164</v>
      </c>
      <c r="D21" s="61">
        <f>[2]נתונים!R82</f>
        <v>-557.66899999999998</v>
      </c>
      <c r="E21" s="61">
        <f t="shared" si="0"/>
        <v>56.031000000000063</v>
      </c>
    </row>
    <row r="22" spans="1:5" x14ac:dyDescent="0.2">
      <c r="A22" s="60" t="s">
        <v>59</v>
      </c>
      <c r="B22" s="61">
        <f>[2]נתונים!T83</f>
        <v>81.099999999999994</v>
      </c>
      <c r="C22" s="61">
        <f>[2]נתונים!S83</f>
        <v>656</v>
      </c>
      <c r="D22" s="61">
        <f>[2]נתונים!R83</f>
        <v>-679.8309999999999</v>
      </c>
      <c r="E22" s="61">
        <f t="shared" si="0"/>
        <v>57.269000000000119</v>
      </c>
    </row>
    <row r="23" spans="1:5" x14ac:dyDescent="0.2">
      <c r="A23" s="60" t="s">
        <v>60</v>
      </c>
      <c r="B23" s="61">
        <f>[2]נתונים!T84</f>
        <v>1006.8</v>
      </c>
      <c r="C23" s="61">
        <f>[2]נתונים!S84</f>
        <v>629</v>
      </c>
      <c r="D23" s="61">
        <f>[2]נתונים!R84</f>
        <v>1983.5400000000002</v>
      </c>
      <c r="E23" s="61">
        <f t="shared" si="0"/>
        <v>3619.34</v>
      </c>
    </row>
    <row r="24" spans="1:5" x14ac:dyDescent="0.2">
      <c r="A24" s="60" t="s">
        <v>61</v>
      </c>
      <c r="B24" s="61">
        <f>[2]נתונים!T85</f>
        <v>469.40000000000003</v>
      </c>
      <c r="C24" s="61">
        <f>[2]נתונים!S85</f>
        <v>1273</v>
      </c>
      <c r="D24" s="61">
        <f>[2]נתונים!R85</f>
        <v>1906.7710000000002</v>
      </c>
      <c r="E24" s="61">
        <f t="shared" si="0"/>
        <v>3649.1710000000003</v>
      </c>
    </row>
    <row r="25" spans="1:5" x14ac:dyDescent="0.2">
      <c r="A25" s="60" t="s">
        <v>62</v>
      </c>
      <c r="B25" s="61">
        <f>[2]נתונים!T86</f>
        <v>55.5</v>
      </c>
      <c r="C25" s="61">
        <f>[2]נתונים!S86</f>
        <v>-2819</v>
      </c>
      <c r="D25" s="61">
        <f>[2]נתונים!R86</f>
        <v>-49.45900000000006</v>
      </c>
      <c r="E25" s="61">
        <f t="shared" si="0"/>
        <v>-2812.9589999999998</v>
      </c>
    </row>
    <row r="26" spans="1:5" x14ac:dyDescent="0.2">
      <c r="A26" s="60" t="s">
        <v>63</v>
      </c>
      <c r="B26" s="61">
        <f>[2]נתונים!T87</f>
        <v>117.60000000000002</v>
      </c>
      <c r="C26" s="61">
        <f>[2]נתונים!S87</f>
        <v>281</v>
      </c>
      <c r="D26" s="61">
        <f>[2]נתונים!R87</f>
        <v>-567.53700000000015</v>
      </c>
      <c r="E26" s="61">
        <f t="shared" si="0"/>
        <v>-168.93700000000013</v>
      </c>
    </row>
    <row r="27" spans="1:5" x14ac:dyDescent="0.2">
      <c r="A27" s="60" t="s">
        <v>64</v>
      </c>
      <c r="B27" s="61">
        <f>[2]נתונים!T88</f>
        <v>78.800000000000011</v>
      </c>
      <c r="C27" s="61">
        <f>[2]נתונים!S88</f>
        <v>-430.36699999999996</v>
      </c>
      <c r="D27" s="61">
        <f>[2]נתונים!R88</f>
        <v>-1696.3920000000001</v>
      </c>
      <c r="E27" s="61">
        <f>B27+C27+D27</f>
        <v>-2047.9590000000001</v>
      </c>
    </row>
    <row r="28" spans="1:5" x14ac:dyDescent="0.2">
      <c r="A28" s="60" t="s">
        <v>65</v>
      </c>
      <c r="B28" s="61">
        <f>[2]נתונים!T89</f>
        <v>-10.5</v>
      </c>
      <c r="C28" s="61">
        <f>[2]נתונים!S89</f>
        <v>-72.445999999999998</v>
      </c>
      <c r="D28" s="61">
        <f>[2]נתונים!R89</f>
        <v>1566.009</v>
      </c>
      <c r="E28" s="61">
        <f>B28+C28+D28</f>
        <v>1483.0630000000001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rgb="FF92D050"/>
  </sheetPr>
  <dimension ref="A1:D73"/>
  <sheetViews>
    <sheetView workbookViewId="0">
      <pane ySplit="1" topLeftCell="A40" activePane="bottomLeft" state="frozen"/>
      <selection activeCell="I21" activeCellId="1" sqref="K21 I21"/>
      <selection pane="bottomLeft" activeCell="C68" sqref="C68:C69"/>
    </sheetView>
  </sheetViews>
  <sheetFormatPr defaultRowHeight="12.75" x14ac:dyDescent="0.2"/>
  <cols>
    <col min="1" max="1" width="7.5703125" style="62" bestFit="1" customWidth="1"/>
    <col min="2" max="2" width="12.7109375" style="57" bestFit="1" customWidth="1"/>
    <col min="3" max="16384" width="9.140625" style="1"/>
  </cols>
  <sheetData>
    <row r="1" spans="1:2" ht="25.5" x14ac:dyDescent="0.2">
      <c r="A1" s="58"/>
      <c r="B1" s="58" t="s">
        <v>66</v>
      </c>
    </row>
    <row r="2" spans="1:2" x14ac:dyDescent="0.2">
      <c r="A2" s="62">
        <v>37256</v>
      </c>
      <c r="B2" s="63">
        <v>0.5615858562341991</v>
      </c>
    </row>
    <row r="3" spans="1:2" x14ac:dyDescent="0.2">
      <c r="A3" s="62">
        <v>37346</v>
      </c>
      <c r="B3" s="63">
        <v>0.58740625300704274</v>
      </c>
    </row>
    <row r="4" spans="1:2" x14ac:dyDescent="0.2">
      <c r="A4" s="62">
        <v>37437</v>
      </c>
      <c r="B4" s="63">
        <v>0.60640443314147463</v>
      </c>
    </row>
    <row r="5" spans="1:2" x14ac:dyDescent="0.2">
      <c r="A5" s="62">
        <v>37529</v>
      </c>
      <c r="B5" s="63">
        <v>0.61414915286388083</v>
      </c>
    </row>
    <row r="6" spans="1:2" x14ac:dyDescent="0.2">
      <c r="A6" s="62">
        <v>37621</v>
      </c>
      <c r="B6" s="63">
        <v>0.58403440928163519</v>
      </c>
    </row>
    <row r="7" spans="1:2" x14ac:dyDescent="0.2">
      <c r="A7" s="62">
        <v>37711</v>
      </c>
      <c r="B7" s="63">
        <v>0.56414448641590176</v>
      </c>
    </row>
    <row r="8" spans="1:2" x14ac:dyDescent="0.2">
      <c r="A8" s="62">
        <v>37802</v>
      </c>
      <c r="B8" s="63">
        <f>[2]נתונים!AA24</f>
        <v>0</v>
      </c>
    </row>
    <row r="9" spans="1:2" x14ac:dyDescent="0.2">
      <c r="A9" s="62">
        <v>37894</v>
      </c>
      <c r="B9" s="63">
        <f>[2]נתונים!AA25</f>
        <v>0</v>
      </c>
    </row>
    <row r="10" spans="1:2" x14ac:dyDescent="0.2">
      <c r="A10" s="62">
        <v>37986</v>
      </c>
      <c r="B10" s="63">
        <f>[2]נתונים!AA26</f>
        <v>0</v>
      </c>
    </row>
    <row r="11" spans="1:2" x14ac:dyDescent="0.2">
      <c r="A11" s="62">
        <v>38077</v>
      </c>
      <c r="B11" s="63">
        <f>[2]נתונים!AA27</f>
        <v>0</v>
      </c>
    </row>
    <row r="12" spans="1:2" x14ac:dyDescent="0.2">
      <c r="A12" s="62">
        <v>38168</v>
      </c>
      <c r="B12" s="63">
        <f>[2]נתונים!AA28</f>
        <v>0</v>
      </c>
    </row>
    <row r="13" spans="1:2" x14ac:dyDescent="0.2">
      <c r="A13" s="62">
        <v>38260</v>
      </c>
      <c r="B13" s="63">
        <f>[2]נתונים!AA29</f>
        <v>0</v>
      </c>
    </row>
    <row r="14" spans="1:2" x14ac:dyDescent="0.2">
      <c r="A14" s="62">
        <v>38352</v>
      </c>
      <c r="B14" s="63">
        <f>[2]נתונים!AA30</f>
        <v>0</v>
      </c>
    </row>
    <row r="15" spans="1:2" x14ac:dyDescent="0.2">
      <c r="A15" s="62">
        <v>38442</v>
      </c>
      <c r="B15" s="63">
        <f>[2]נתונים!AA31</f>
        <v>0</v>
      </c>
    </row>
    <row r="16" spans="1:2" x14ac:dyDescent="0.2">
      <c r="A16" s="62">
        <v>38533</v>
      </c>
      <c r="B16" s="63">
        <f>[2]נתונים!AA32</f>
        <v>0</v>
      </c>
    </row>
    <row r="17" spans="1:2" x14ac:dyDescent="0.2">
      <c r="A17" s="62">
        <v>38625</v>
      </c>
      <c r="B17" s="63">
        <f>[2]נתונים!AA33</f>
        <v>0</v>
      </c>
    </row>
    <row r="18" spans="1:2" x14ac:dyDescent="0.2">
      <c r="A18" s="62">
        <v>38717</v>
      </c>
      <c r="B18" s="63">
        <f>[2]נתונים!AA34</f>
        <v>0</v>
      </c>
    </row>
    <row r="19" spans="1:2" x14ac:dyDescent="0.2">
      <c r="A19" s="62">
        <v>38807</v>
      </c>
      <c r="B19" s="63">
        <f>[2]נתונים!AA35</f>
        <v>0</v>
      </c>
    </row>
    <row r="20" spans="1:2" x14ac:dyDescent="0.2">
      <c r="A20" s="62">
        <v>38898</v>
      </c>
      <c r="B20" s="63">
        <f>[2]נתונים!AA36</f>
        <v>0</v>
      </c>
    </row>
    <row r="21" spans="1:2" x14ac:dyDescent="0.2">
      <c r="A21" s="62">
        <v>38990</v>
      </c>
      <c r="B21" s="63">
        <f>[2]נתונים!AA37</f>
        <v>0</v>
      </c>
    </row>
    <row r="22" spans="1:2" x14ac:dyDescent="0.2">
      <c r="A22" s="62">
        <v>39082</v>
      </c>
      <c r="B22" s="63">
        <f>[2]נתונים!AA38</f>
        <v>0.56875080155010616</v>
      </c>
    </row>
    <row r="23" spans="1:2" x14ac:dyDescent="0.2">
      <c r="A23" s="62">
        <v>39172</v>
      </c>
      <c r="B23" s="63">
        <f>[2]נתונים!AA39</f>
        <v>0.54997123569599837</v>
      </c>
    </row>
    <row r="24" spans="1:2" x14ac:dyDescent="0.2">
      <c r="A24" s="62">
        <v>39263</v>
      </c>
      <c r="B24" s="63">
        <f>[2]נתונים!AA40</f>
        <v>0.53889351908292527</v>
      </c>
    </row>
    <row r="25" spans="1:2" x14ac:dyDescent="0.2">
      <c r="A25" s="62">
        <v>39355</v>
      </c>
      <c r="B25" s="63">
        <f>[2]נתונים!AA41</f>
        <v>0.52721776813975685</v>
      </c>
    </row>
    <row r="26" spans="1:2" x14ac:dyDescent="0.2">
      <c r="A26" s="62">
        <v>39447</v>
      </c>
      <c r="B26" s="63">
        <f>[2]נתונים!AA42</f>
        <v>0.51044877906556885</v>
      </c>
    </row>
    <row r="27" spans="1:2" x14ac:dyDescent="0.2">
      <c r="A27" s="62">
        <v>39538</v>
      </c>
      <c r="B27" s="63">
        <f>[2]נתונים!AA43</f>
        <v>0.48630620472841757</v>
      </c>
    </row>
    <row r="28" spans="1:2" x14ac:dyDescent="0.2">
      <c r="A28" s="62">
        <v>39629</v>
      </c>
      <c r="B28" s="63">
        <f>[2]נתונים!AA44</f>
        <v>0.45500131937012606</v>
      </c>
    </row>
    <row r="29" spans="1:2" x14ac:dyDescent="0.2">
      <c r="A29" s="62">
        <v>39721</v>
      </c>
      <c r="B29" s="63">
        <f>[2]נתונים!AA45</f>
        <v>0.43013509044439735</v>
      </c>
    </row>
    <row r="30" spans="1:2" x14ac:dyDescent="0.2">
      <c r="A30" s="62">
        <v>39813</v>
      </c>
      <c r="B30" s="63">
        <f>[2]נתונים!AA46</f>
        <v>0.40751568771997243</v>
      </c>
    </row>
    <row r="31" spans="1:2" x14ac:dyDescent="0.2">
      <c r="A31" s="62">
        <v>39903</v>
      </c>
      <c r="B31" s="63">
        <f>[2]נתונים!AA47</f>
        <v>0.40404806504818919</v>
      </c>
    </row>
    <row r="32" spans="1:2" x14ac:dyDescent="0.2">
      <c r="A32" s="62">
        <v>39994</v>
      </c>
      <c r="B32" s="63">
        <f>[2]נתונים!AA48</f>
        <v>0.42361012293122896</v>
      </c>
    </row>
    <row r="33" spans="1:3" x14ac:dyDescent="0.2">
      <c r="A33" s="62">
        <v>40086</v>
      </c>
      <c r="B33" s="63">
        <f>[2]נתונים!AA49</f>
        <v>0.45409651095644316</v>
      </c>
    </row>
    <row r="34" spans="1:3" x14ac:dyDescent="0.2">
      <c r="A34" s="62">
        <v>40178</v>
      </c>
      <c r="B34" s="63">
        <f>[2]נתונים!AA50</f>
        <v>0.45901292655084597</v>
      </c>
    </row>
    <row r="35" spans="1:3" x14ac:dyDescent="0.2">
      <c r="A35" s="62">
        <v>40268</v>
      </c>
      <c r="B35" s="63">
        <f>[2]נתונים!AA51</f>
        <v>0.44164223891826204</v>
      </c>
    </row>
    <row r="36" spans="1:3" x14ac:dyDescent="0.2">
      <c r="A36" s="62">
        <v>40359</v>
      </c>
      <c r="B36" s="63">
        <f>[2]נתונים!AA52</f>
        <v>0.44271781191732806</v>
      </c>
    </row>
    <row r="37" spans="1:3" x14ac:dyDescent="0.2">
      <c r="A37" s="62">
        <v>40451</v>
      </c>
      <c r="B37" s="63">
        <f>[2]נתונים!AA53</f>
        <v>0.45143291037575306</v>
      </c>
    </row>
    <row r="38" spans="1:3" x14ac:dyDescent="0.2">
      <c r="A38" s="62">
        <v>40543</v>
      </c>
      <c r="B38" s="63">
        <f>[2]נתונים!AA54</f>
        <v>0.46029326533629289</v>
      </c>
    </row>
    <row r="39" spans="1:3" x14ac:dyDescent="0.2">
      <c r="A39" s="62">
        <v>40633</v>
      </c>
      <c r="B39" s="63">
        <f>[2]נתונים!AA55</f>
        <v>0.46803831745939034</v>
      </c>
    </row>
    <row r="40" spans="1:3" x14ac:dyDescent="0.2">
      <c r="A40" s="62">
        <v>40724</v>
      </c>
      <c r="B40" s="63">
        <f>[2]נתונים!AA56</f>
        <v>0.46078830750240118</v>
      </c>
    </row>
    <row r="41" spans="1:3" x14ac:dyDescent="0.2">
      <c r="A41" s="62">
        <v>40816</v>
      </c>
      <c r="B41" s="63">
        <f>[2]נתונים!AA57</f>
        <v>0.42903002967671816</v>
      </c>
    </row>
    <row r="42" spans="1:3" x14ac:dyDescent="0.2">
      <c r="A42" s="62">
        <v>40908</v>
      </c>
      <c r="B42" s="63">
        <f>[2]נתונים!AA58</f>
        <v>0.40890359061863707</v>
      </c>
    </row>
    <row r="43" spans="1:3" x14ac:dyDescent="0.2">
      <c r="A43" s="62">
        <v>40999</v>
      </c>
      <c r="B43" s="63">
        <f>[2]נתונים!AA59</f>
        <v>0.39869430362991082</v>
      </c>
    </row>
    <row r="44" spans="1:3" x14ac:dyDescent="0.2">
      <c r="A44" s="62">
        <v>41090</v>
      </c>
      <c r="B44" s="63">
        <f>[2]נתונים!AA60</f>
        <v>0.38435743112937321</v>
      </c>
    </row>
    <row r="45" spans="1:3" x14ac:dyDescent="0.2">
      <c r="A45" s="62">
        <v>41182</v>
      </c>
      <c r="B45" s="63">
        <f>[2]נתונים!AA61</f>
        <v>0.38599885105188098</v>
      </c>
      <c r="C45" s="64"/>
    </row>
    <row r="46" spans="1:3" x14ac:dyDescent="0.2">
      <c r="A46" s="62">
        <v>41274</v>
      </c>
      <c r="B46" s="63">
        <f>[2]נתונים!AA62</f>
        <v>0.39088639231834899</v>
      </c>
    </row>
    <row r="47" spans="1:3" x14ac:dyDescent="0.2">
      <c r="A47" s="62">
        <v>41364</v>
      </c>
      <c r="B47" s="63">
        <f>[2]נתונים!AA63</f>
        <v>0.38306608357716437</v>
      </c>
    </row>
    <row r="48" spans="1:3" x14ac:dyDescent="0.2">
      <c r="A48" s="62">
        <v>41455</v>
      </c>
      <c r="B48" s="63">
        <f>[2]נתונים!AA64</f>
        <v>0.37499554147676045</v>
      </c>
    </row>
    <row r="49" spans="1:4" x14ac:dyDescent="0.2">
      <c r="A49" s="62">
        <v>41547</v>
      </c>
      <c r="B49" s="63">
        <f>[2]נתונים!AA65</f>
        <v>0.35402893136080227</v>
      </c>
    </row>
    <row r="50" spans="1:4" x14ac:dyDescent="0.2">
      <c r="A50" s="62">
        <v>41639</v>
      </c>
      <c r="B50" s="63">
        <f>[2]נתונים!AA66</f>
        <v>0.34149730714877746</v>
      </c>
      <c r="C50" s="64"/>
      <c r="D50" s="64"/>
    </row>
    <row r="51" spans="1:4" x14ac:dyDescent="0.2">
      <c r="A51" s="62">
        <v>41729</v>
      </c>
      <c r="B51" s="63">
        <f>[2]נתונים!AA67</f>
        <v>0.32633333551263682</v>
      </c>
      <c r="C51" s="64"/>
    </row>
    <row r="52" spans="1:4" x14ac:dyDescent="0.2">
      <c r="A52" s="62">
        <v>41820</v>
      </c>
      <c r="B52" s="63">
        <f>[2]נתונים!AA68</f>
        <v>0.32047039860983195</v>
      </c>
      <c r="C52" s="64"/>
    </row>
    <row r="53" spans="1:4" x14ac:dyDescent="0.2">
      <c r="A53" s="62">
        <v>41912</v>
      </c>
      <c r="B53" s="63">
        <f>[2]נתונים!AA69</f>
        <v>0.31216632012817552</v>
      </c>
      <c r="C53" s="64"/>
    </row>
    <row r="54" spans="1:4" x14ac:dyDescent="0.2">
      <c r="A54" s="62">
        <v>42004</v>
      </c>
      <c r="B54" s="63">
        <f>[2]נתונים!AA70</f>
        <v>0.30387853399985798</v>
      </c>
      <c r="C54" s="64"/>
      <c r="D54" s="64"/>
    </row>
    <row r="55" spans="1:4" x14ac:dyDescent="0.2">
      <c r="A55" s="62">
        <v>42094</v>
      </c>
      <c r="B55" s="63">
        <f>[2]נתונים!AA71</f>
        <v>0.2955750399409886</v>
      </c>
      <c r="C55" s="64"/>
    </row>
    <row r="56" spans="1:4" x14ac:dyDescent="0.2">
      <c r="A56" s="62">
        <v>42185</v>
      </c>
      <c r="B56" s="63">
        <f>[2]נתונים!AA72</f>
        <v>0.29596712380222628</v>
      </c>
      <c r="C56" s="64"/>
    </row>
    <row r="57" spans="1:4" x14ac:dyDescent="0.2">
      <c r="A57" s="62">
        <v>42277</v>
      </c>
      <c r="B57" s="63">
        <f>[2]נתונים!AA73</f>
        <v>0.29136158365040526</v>
      </c>
      <c r="C57" s="64"/>
    </row>
    <row r="58" spans="1:4" x14ac:dyDescent="0.2">
      <c r="A58" s="62">
        <v>42369</v>
      </c>
      <c r="B58" s="63">
        <f>[2]נתונים!AA74</f>
        <v>0.2863283812784157</v>
      </c>
      <c r="C58" s="64"/>
    </row>
    <row r="59" spans="1:4" x14ac:dyDescent="0.2">
      <c r="A59" s="62">
        <v>42460</v>
      </c>
      <c r="B59" s="63">
        <f>[2]נתונים!AA75</f>
        <v>0.28709718319747085</v>
      </c>
      <c r="C59" s="64"/>
    </row>
    <row r="60" spans="1:4" x14ac:dyDescent="0.2">
      <c r="A60" s="62">
        <v>42551</v>
      </c>
      <c r="B60" s="63">
        <f>[2]נתונים!AA76</f>
        <v>0.28207045839484096</v>
      </c>
    </row>
    <row r="61" spans="1:4" x14ac:dyDescent="0.2">
      <c r="A61" s="62">
        <v>42643</v>
      </c>
      <c r="B61" s="63">
        <f>[2]נתונים!AA77</f>
        <v>0.2758166141841577</v>
      </c>
    </row>
    <row r="62" spans="1:4" x14ac:dyDescent="0.2">
      <c r="A62" s="62">
        <v>42735</v>
      </c>
      <c r="B62" s="63">
        <f>[2]נתונים!AA78</f>
        <v>0.27312745955752832</v>
      </c>
    </row>
    <row r="63" spans="1:4" x14ac:dyDescent="0.2">
      <c r="A63" s="62">
        <v>42825</v>
      </c>
      <c r="B63" s="63">
        <f>[2]נתונים!AA79</f>
        <v>0.27114124674361961</v>
      </c>
      <c r="C63" s="64"/>
    </row>
    <row r="64" spans="1:4" x14ac:dyDescent="0.2">
      <c r="A64" s="62">
        <v>42916</v>
      </c>
      <c r="B64" s="63">
        <f>[2]נתונים!AA80</f>
        <v>0.27334983167256538</v>
      </c>
    </row>
    <row r="65" spans="1:3" x14ac:dyDescent="0.2">
      <c r="A65" s="62">
        <v>43008</v>
      </c>
      <c r="B65" s="63">
        <f>[2]נתונים!AA81</f>
        <v>0.27401059592962618</v>
      </c>
    </row>
    <row r="66" spans="1:3" x14ac:dyDescent="0.2">
      <c r="A66" s="62">
        <v>43100</v>
      </c>
      <c r="B66" s="63">
        <f>[2]נתונים!AA82</f>
        <v>0.25063483218203625</v>
      </c>
    </row>
    <row r="67" spans="1:3" x14ac:dyDescent="0.2">
      <c r="A67" s="62">
        <v>43190</v>
      </c>
      <c r="B67" s="63">
        <f>[2]נתונים!AA83</f>
        <v>0.2512170438863251</v>
      </c>
    </row>
    <row r="68" spans="1:3" x14ac:dyDescent="0.2">
      <c r="A68" s="62">
        <v>43281</v>
      </c>
      <c r="B68" s="63">
        <f>[2]נתונים!AA84</f>
        <v>0.25048742882119757</v>
      </c>
      <c r="C68" s="64"/>
    </row>
    <row r="69" spans="1:3" x14ac:dyDescent="0.2">
      <c r="A69" s="62">
        <v>43373</v>
      </c>
      <c r="B69" s="63">
        <f>[2]נתונים!AA85</f>
        <v>0.25114758111996094</v>
      </c>
      <c r="C69" s="64"/>
    </row>
    <row r="70" spans="1:3" x14ac:dyDescent="0.2">
      <c r="A70" s="62">
        <v>43465</v>
      </c>
      <c r="B70" s="63">
        <f>[2]נתונים!AA86</f>
        <v>0.25349511467435143</v>
      </c>
    </row>
    <row r="71" spans="1:3" x14ac:dyDescent="0.2">
      <c r="A71" s="62">
        <v>43555</v>
      </c>
      <c r="B71" s="63">
        <f>[2]נתונים!AA87</f>
        <v>0.2618061601915786</v>
      </c>
    </row>
    <row r="72" spans="1:3" x14ac:dyDescent="0.2">
      <c r="A72" s="62">
        <v>43646</v>
      </c>
      <c r="B72" s="63">
        <f>[2]נתונים!AA88</f>
        <v>0.25970284520353659</v>
      </c>
    </row>
    <row r="73" spans="1:3" x14ac:dyDescent="0.2">
      <c r="A73" s="62">
        <v>43709</v>
      </c>
      <c r="B73" s="63">
        <f>[2]נתונים!AA89</f>
        <v>0.25589994396495308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rgb="FF92D050"/>
  </sheetPr>
  <dimension ref="A1:H88"/>
  <sheetViews>
    <sheetView workbookViewId="0">
      <pane xSplit="1" ySplit="1" topLeftCell="B69" activePane="bottomRight" state="frozen"/>
      <selection activeCell="I21" activeCellId="1" sqref="K21 I21"/>
      <selection pane="topRight" activeCell="I21" activeCellId="1" sqref="K21 I21"/>
      <selection pane="bottomLeft" activeCell="I21" activeCellId="1" sqref="K21 I21"/>
      <selection pane="bottomRight" activeCell="E87" sqref="E87:G87"/>
    </sheetView>
  </sheetViews>
  <sheetFormatPr defaultRowHeight="12.75" x14ac:dyDescent="0.2"/>
  <cols>
    <col min="1" max="1" width="10.140625" style="65" customWidth="1"/>
    <col min="2" max="2" width="15.28515625" style="57" customWidth="1"/>
    <col min="3" max="3" width="10" style="57" customWidth="1"/>
    <col min="4" max="4" width="10.28515625" style="57" customWidth="1"/>
    <col min="5" max="5" width="10.85546875" style="1" bestFit="1" customWidth="1"/>
    <col min="6" max="7" width="11.28515625" style="1" bestFit="1" customWidth="1"/>
    <col min="8" max="8" width="30.5703125" style="1" customWidth="1"/>
    <col min="9" max="16384" width="9.140625" style="1"/>
  </cols>
  <sheetData>
    <row r="1" spans="1:4" ht="38.25" x14ac:dyDescent="0.2">
      <c r="A1" s="46" t="s">
        <v>67</v>
      </c>
      <c r="B1" s="46" t="s">
        <v>68</v>
      </c>
      <c r="C1" s="46" t="s">
        <v>69</v>
      </c>
      <c r="D1" s="46" t="s">
        <v>70</v>
      </c>
    </row>
    <row r="2" spans="1:4" x14ac:dyDescent="0.2">
      <c r="A2" s="65">
        <v>35885</v>
      </c>
      <c r="B2" s="66">
        <v>-31235.847999999991</v>
      </c>
      <c r="C2" s="66">
        <v>78354.96699999999</v>
      </c>
      <c r="D2" s="66">
        <v>47119.118999999999</v>
      </c>
    </row>
    <row r="3" spans="1:4" x14ac:dyDescent="0.2">
      <c r="A3" s="65">
        <v>35976</v>
      </c>
      <c r="B3" s="66">
        <v>-30639.722000000002</v>
      </c>
      <c r="C3" s="66">
        <v>78158.584000000003</v>
      </c>
      <c r="D3" s="66">
        <v>47518.862000000001</v>
      </c>
    </row>
    <row r="4" spans="1:4" x14ac:dyDescent="0.2">
      <c r="A4" s="65">
        <v>36068</v>
      </c>
      <c r="B4" s="66">
        <v>-27584.462000000007</v>
      </c>
      <c r="C4" s="66">
        <v>76081.831000000006</v>
      </c>
      <c r="D4" s="66">
        <v>48497.368999999999</v>
      </c>
    </row>
    <row r="5" spans="1:4" x14ac:dyDescent="0.2">
      <c r="A5" s="65">
        <v>36160</v>
      </c>
      <c r="B5" s="66">
        <v>-26265.917000000009</v>
      </c>
      <c r="C5" s="66">
        <v>80153.320000000007</v>
      </c>
      <c r="D5" s="66">
        <v>53887.402999999998</v>
      </c>
    </row>
    <row r="6" spans="1:4" x14ac:dyDescent="0.2">
      <c r="A6" s="65">
        <v>36250</v>
      </c>
      <c r="B6" s="66">
        <v>-30138.623999999989</v>
      </c>
      <c r="C6" s="66">
        <v>83771.611999999994</v>
      </c>
      <c r="D6" s="66">
        <v>53632.988000000005</v>
      </c>
    </row>
    <row r="7" spans="1:4" x14ac:dyDescent="0.2">
      <c r="A7" s="65">
        <v>36341</v>
      </c>
      <c r="B7" s="66">
        <v>-32047.26400000001</v>
      </c>
      <c r="C7" s="66">
        <v>87508.775000000009</v>
      </c>
      <c r="D7" s="66">
        <v>55461.510999999999</v>
      </c>
    </row>
    <row r="8" spans="1:4" x14ac:dyDescent="0.2">
      <c r="A8" s="65">
        <v>36433</v>
      </c>
      <c r="B8" s="66">
        <v>-35788.814999999995</v>
      </c>
      <c r="C8" s="66">
        <v>91389.34199999999</v>
      </c>
      <c r="D8" s="66">
        <v>55600.526999999995</v>
      </c>
    </row>
    <row r="9" spans="1:4" x14ac:dyDescent="0.2">
      <c r="A9" s="65">
        <v>36525</v>
      </c>
      <c r="B9" s="66">
        <v>-49031.843999999983</v>
      </c>
      <c r="C9" s="66">
        <v>108511.94199999998</v>
      </c>
      <c r="D9" s="66">
        <v>59480.097999999998</v>
      </c>
    </row>
    <row r="10" spans="1:4" x14ac:dyDescent="0.2">
      <c r="A10" s="65">
        <v>36616</v>
      </c>
      <c r="B10" s="66">
        <v>-57564.196999999993</v>
      </c>
      <c r="C10" s="66">
        <v>121420.09599999999</v>
      </c>
      <c r="D10" s="66">
        <v>63855.898999999998</v>
      </c>
    </row>
    <row r="11" spans="1:4" x14ac:dyDescent="0.2">
      <c r="A11" s="65">
        <v>36707</v>
      </c>
      <c r="B11" s="66">
        <v>-56827.398000000001</v>
      </c>
      <c r="C11" s="66">
        <v>122643.77500000001</v>
      </c>
      <c r="D11" s="66">
        <v>65816.377000000008</v>
      </c>
    </row>
    <row r="12" spans="1:4" x14ac:dyDescent="0.2">
      <c r="A12" s="65">
        <v>36799</v>
      </c>
      <c r="B12" s="66">
        <v>-63369.792999999991</v>
      </c>
      <c r="C12" s="66">
        <v>130790.66800000001</v>
      </c>
      <c r="D12" s="66">
        <v>67420.875000000015</v>
      </c>
    </row>
    <row r="13" spans="1:4" x14ac:dyDescent="0.2">
      <c r="A13" s="65">
        <v>36891</v>
      </c>
      <c r="B13" s="66">
        <v>-52262.038</v>
      </c>
      <c r="C13" s="66">
        <v>121203.701</v>
      </c>
      <c r="D13" s="66">
        <v>68941.663</v>
      </c>
    </row>
    <row r="14" spans="1:4" x14ac:dyDescent="0.2">
      <c r="A14" s="65">
        <v>36981</v>
      </c>
      <c r="B14" s="66">
        <v>-35964.211999999985</v>
      </c>
      <c r="C14" s="66">
        <v>107121.283</v>
      </c>
      <c r="D14" s="66">
        <v>71157.071000000011</v>
      </c>
    </row>
    <row r="15" spans="1:4" x14ac:dyDescent="0.2">
      <c r="A15" s="65">
        <v>37072</v>
      </c>
      <c r="B15" s="66">
        <v>-38173.744999999995</v>
      </c>
      <c r="C15" s="66">
        <v>109803.533</v>
      </c>
      <c r="D15" s="66">
        <v>71629.788</v>
      </c>
    </row>
    <row r="16" spans="1:4" x14ac:dyDescent="0.2">
      <c r="A16" s="65">
        <v>37164</v>
      </c>
      <c r="B16" s="66">
        <v>-28353.706999999995</v>
      </c>
      <c r="C16" s="66">
        <v>100580.334</v>
      </c>
      <c r="D16" s="66">
        <v>72226.627000000008</v>
      </c>
    </row>
    <row r="17" spans="1:8" x14ac:dyDescent="0.2">
      <c r="A17" s="65">
        <v>37256</v>
      </c>
      <c r="B17" s="66">
        <v>-33956.813999999998</v>
      </c>
      <c r="C17" s="66">
        <v>106693.15300000001</v>
      </c>
      <c r="D17" s="66">
        <v>72736.339000000007</v>
      </c>
    </row>
    <row r="18" spans="1:8" x14ac:dyDescent="0.2">
      <c r="A18" s="65">
        <v>37346</v>
      </c>
      <c r="B18" s="66">
        <v>-28808.509999999995</v>
      </c>
      <c r="C18" s="66">
        <v>102387.64199999999</v>
      </c>
      <c r="D18" s="66">
        <v>73579.131999999998</v>
      </c>
    </row>
    <row r="19" spans="1:8" x14ac:dyDescent="0.2">
      <c r="A19" s="65">
        <v>37437</v>
      </c>
      <c r="B19" s="66">
        <v>-24910.201000000001</v>
      </c>
      <c r="C19" s="66">
        <v>100759.515</v>
      </c>
      <c r="D19" s="66">
        <v>75849.313999999998</v>
      </c>
    </row>
    <row r="20" spans="1:8" x14ac:dyDescent="0.2">
      <c r="A20" s="65">
        <v>37529</v>
      </c>
      <c r="B20" s="66">
        <v>-23696.239000000001</v>
      </c>
      <c r="C20" s="66">
        <v>100017.049</v>
      </c>
      <c r="D20" s="66">
        <v>76320.81</v>
      </c>
    </row>
    <row r="21" spans="1:8" x14ac:dyDescent="0.2">
      <c r="A21" s="65">
        <v>37621</v>
      </c>
      <c r="B21" s="66">
        <v>-22384.013999999996</v>
      </c>
      <c r="C21" s="66">
        <v>101181.59</v>
      </c>
      <c r="D21" s="66">
        <v>78797.576000000001</v>
      </c>
      <c r="F21" s="67"/>
      <c r="G21" s="67"/>
      <c r="H21" s="67"/>
    </row>
    <row r="22" spans="1:8" x14ac:dyDescent="0.2">
      <c r="A22" s="65">
        <v>37711</v>
      </c>
      <c r="B22" s="66">
        <v>-22488.009999999995</v>
      </c>
      <c r="C22" s="66">
        <v>102070.33500000001</v>
      </c>
      <c r="D22" s="66">
        <v>79582.325000000012</v>
      </c>
      <c r="E22" s="68"/>
      <c r="F22" s="68"/>
      <c r="G22" s="68"/>
    </row>
    <row r="23" spans="1:8" x14ac:dyDescent="0.2">
      <c r="A23" s="65">
        <v>37802</v>
      </c>
      <c r="B23" s="66">
        <v>-27696.367999999973</v>
      </c>
      <c r="C23" s="66">
        <v>109607.44599999998</v>
      </c>
      <c r="D23" s="66">
        <v>81911.078000000009</v>
      </c>
      <c r="E23" s="68"/>
      <c r="F23" s="68"/>
      <c r="G23" s="68"/>
    </row>
    <row r="24" spans="1:8" x14ac:dyDescent="0.2">
      <c r="A24" s="65">
        <v>37894</v>
      </c>
      <c r="B24" s="66">
        <v>-27782.018000000011</v>
      </c>
      <c r="C24" s="66">
        <v>111357.455</v>
      </c>
      <c r="D24" s="66">
        <v>83575.436999999991</v>
      </c>
      <c r="E24" s="68"/>
      <c r="F24" s="68"/>
      <c r="G24" s="68"/>
    </row>
    <row r="25" spans="1:8" x14ac:dyDescent="0.2">
      <c r="A25" s="65">
        <v>37986</v>
      </c>
      <c r="B25" s="66">
        <v>-26935.261999999988</v>
      </c>
      <c r="C25" s="66">
        <v>117381.647</v>
      </c>
      <c r="D25" s="66">
        <v>90446.385000000009</v>
      </c>
      <c r="E25" s="68"/>
      <c r="F25" s="68"/>
      <c r="G25" s="68"/>
    </row>
    <row r="26" spans="1:8" x14ac:dyDescent="0.2">
      <c r="A26" s="65">
        <v>38077</v>
      </c>
      <c r="B26" s="66">
        <v>-26907.503000000012</v>
      </c>
      <c r="C26" s="66">
        <v>124013.13900000001</v>
      </c>
      <c r="D26" s="66">
        <v>97105.635999999999</v>
      </c>
      <c r="E26" s="68"/>
      <c r="F26" s="68"/>
      <c r="G26" s="68"/>
    </row>
    <row r="27" spans="1:8" x14ac:dyDescent="0.2">
      <c r="A27" s="65">
        <v>38168</v>
      </c>
      <c r="B27" s="66">
        <v>-25984.367999999988</v>
      </c>
      <c r="C27" s="66">
        <v>125240.927</v>
      </c>
      <c r="D27" s="66">
        <v>99256.559000000008</v>
      </c>
      <c r="E27" s="68"/>
      <c r="F27" s="68"/>
      <c r="G27" s="68"/>
    </row>
    <row r="28" spans="1:8" x14ac:dyDescent="0.2">
      <c r="A28" s="65">
        <v>38260</v>
      </c>
      <c r="B28" s="66">
        <v>-21922.080999999991</v>
      </c>
      <c r="C28" s="66">
        <v>120816.97199999999</v>
      </c>
      <c r="D28" s="66">
        <v>98894.891000000003</v>
      </c>
      <c r="E28" s="68"/>
      <c r="F28" s="68"/>
      <c r="G28" s="68"/>
    </row>
    <row r="29" spans="1:8" x14ac:dyDescent="0.2">
      <c r="A29" s="65">
        <v>38352</v>
      </c>
      <c r="B29" s="66">
        <v>-24202.044999999984</v>
      </c>
      <c r="C29" s="66">
        <v>131247.62599999999</v>
      </c>
      <c r="D29" s="66">
        <v>107045.58100000001</v>
      </c>
      <c r="E29" s="68"/>
      <c r="F29" s="68"/>
      <c r="G29" s="68"/>
    </row>
    <row r="30" spans="1:8" x14ac:dyDescent="0.2">
      <c r="A30" s="65">
        <v>38442</v>
      </c>
      <c r="B30" s="66">
        <v>-22230.644999999975</v>
      </c>
      <c r="C30" s="66">
        <v>134349.85099999997</v>
      </c>
      <c r="D30" s="66">
        <v>112119.20599999999</v>
      </c>
      <c r="E30" s="68"/>
      <c r="F30" s="68"/>
      <c r="G30" s="68"/>
    </row>
    <row r="31" spans="1:8" x14ac:dyDescent="0.2">
      <c r="A31" s="65">
        <v>38533</v>
      </c>
      <c r="B31" s="66">
        <v>-17067.111000000004</v>
      </c>
      <c r="C31" s="66">
        <v>133392.576</v>
      </c>
      <c r="D31" s="66">
        <v>116325.465</v>
      </c>
      <c r="E31" s="68"/>
      <c r="F31" s="68"/>
      <c r="G31" s="68"/>
    </row>
    <row r="32" spans="1:8" x14ac:dyDescent="0.2">
      <c r="A32" s="65">
        <v>38625</v>
      </c>
      <c r="B32" s="66">
        <v>-18083.684999999983</v>
      </c>
      <c r="C32" s="66">
        <v>137908.28399999999</v>
      </c>
      <c r="D32" s="66">
        <v>119824.599</v>
      </c>
      <c r="E32" s="68"/>
      <c r="F32" s="68"/>
      <c r="G32" s="68"/>
    </row>
    <row r="33" spans="1:7" x14ac:dyDescent="0.2">
      <c r="A33" s="65">
        <v>38717</v>
      </c>
      <c r="B33" s="66">
        <v>-24650.148000000016</v>
      </c>
      <c r="C33" s="66">
        <v>147628.73000000001</v>
      </c>
      <c r="D33" s="66">
        <v>122978.58199999999</v>
      </c>
      <c r="E33" s="68"/>
      <c r="F33" s="68"/>
      <c r="G33" s="68"/>
    </row>
    <row r="34" spans="1:7" x14ac:dyDescent="0.2">
      <c r="A34" s="65">
        <v>38807</v>
      </c>
      <c r="B34" s="69">
        <f>[2]נתונים!AD35</f>
        <v>-10113.485000000015</v>
      </c>
      <c r="C34" s="69">
        <f>[2]נתונים!AC35</f>
        <v>155712.92400000003</v>
      </c>
      <c r="D34" s="69">
        <f>[2]נתונים!AB35</f>
        <v>145599.43900000001</v>
      </c>
      <c r="E34" s="68"/>
      <c r="F34" s="68"/>
      <c r="G34" s="68"/>
    </row>
    <row r="35" spans="1:7" x14ac:dyDescent="0.2">
      <c r="A35" s="65">
        <v>38898</v>
      </c>
      <c r="B35" s="69">
        <f>[2]נתונים!AD36</f>
        <v>616.8640000000305</v>
      </c>
      <c r="C35" s="69">
        <f>[2]נתונים!AC36</f>
        <v>148772.82799999998</v>
      </c>
      <c r="D35" s="69">
        <f>[2]נתונים!AB36</f>
        <v>149389.69200000001</v>
      </c>
      <c r="E35" s="68"/>
      <c r="F35" s="68"/>
      <c r="G35" s="68"/>
    </row>
    <row r="36" spans="1:7" x14ac:dyDescent="0.2">
      <c r="A36" s="65">
        <v>38990</v>
      </c>
      <c r="B36" s="69">
        <f>[2]נתונים!AD37</f>
        <v>5357.2080000000133</v>
      </c>
      <c r="C36" s="69">
        <f>[2]נתונים!AC37</f>
        <v>152821.79800000001</v>
      </c>
      <c r="D36" s="69">
        <f>[2]נתונים!AB37</f>
        <v>158179.00600000002</v>
      </c>
      <c r="E36" s="68"/>
      <c r="F36" s="68"/>
      <c r="G36" s="68"/>
    </row>
    <row r="37" spans="1:7" x14ac:dyDescent="0.2">
      <c r="A37" s="65">
        <v>39082</v>
      </c>
      <c r="B37" s="69">
        <f>[2]נתונים!AD38</f>
        <v>4907.9440000000759</v>
      </c>
      <c r="C37" s="69">
        <f>[2]נתונים!AC38</f>
        <v>165205.87099999998</v>
      </c>
      <c r="D37" s="69">
        <f>[2]נתונים!AB38</f>
        <v>170113.81500000006</v>
      </c>
      <c r="E37" s="68"/>
      <c r="F37" s="68"/>
      <c r="G37" s="68"/>
    </row>
    <row r="38" spans="1:7" x14ac:dyDescent="0.2">
      <c r="A38" s="65">
        <v>39172</v>
      </c>
      <c r="B38" s="69">
        <f>[2]נתונים!AD39</f>
        <v>6343.2990000000282</v>
      </c>
      <c r="C38" s="69">
        <f>[2]נתונים!AC39</f>
        <v>172881.272</v>
      </c>
      <c r="D38" s="69">
        <f>[2]נתונים!AB39</f>
        <v>179224.57100000003</v>
      </c>
      <c r="E38" s="68"/>
      <c r="F38" s="68"/>
      <c r="G38" s="68"/>
    </row>
    <row r="39" spans="1:7" x14ac:dyDescent="0.2">
      <c r="A39" s="65">
        <v>39263</v>
      </c>
      <c r="B39" s="69">
        <f>[2]נתונים!AD40</f>
        <v>5788.2510000000184</v>
      </c>
      <c r="C39" s="69">
        <f>[2]נתונים!AC40</f>
        <v>180642.64099999997</v>
      </c>
      <c r="D39" s="69">
        <f>[2]נתונים!AB40</f>
        <v>186430.89199999999</v>
      </c>
      <c r="E39" s="68"/>
      <c r="F39" s="68"/>
      <c r="G39" s="68"/>
    </row>
    <row r="40" spans="1:7" x14ac:dyDescent="0.2">
      <c r="A40" s="65">
        <v>39355</v>
      </c>
      <c r="B40" s="69">
        <f>[2]נתונים!AD41</f>
        <v>3230.786000000051</v>
      </c>
      <c r="C40" s="69">
        <f>[2]נתונים!AC41</f>
        <v>187895.34099999999</v>
      </c>
      <c r="D40" s="69">
        <f>[2]נתונים!AB41</f>
        <v>191126.12700000004</v>
      </c>
      <c r="E40" s="68"/>
      <c r="F40" s="68"/>
      <c r="G40" s="68"/>
    </row>
    <row r="41" spans="1:7" x14ac:dyDescent="0.2">
      <c r="A41" s="65">
        <v>39447</v>
      </c>
      <c r="B41" s="69">
        <f>[2]נתונים!AD42</f>
        <v>4065.2079999999551</v>
      </c>
      <c r="C41" s="69">
        <f>[2]נתונים!AC42</f>
        <v>193654.39300000001</v>
      </c>
      <c r="D41" s="69">
        <f>[2]נתונים!AB42</f>
        <v>197719.60099999997</v>
      </c>
      <c r="E41" s="68"/>
      <c r="F41" s="68"/>
      <c r="G41" s="68"/>
    </row>
    <row r="42" spans="1:7" x14ac:dyDescent="0.2">
      <c r="A42" s="65">
        <v>39538</v>
      </c>
      <c r="B42" s="69">
        <f>[2]נתונים!AD43</f>
        <v>8553.9559999999474</v>
      </c>
      <c r="C42" s="69">
        <f>[2]נתונים!AC43</f>
        <v>191061.27500000005</v>
      </c>
      <c r="D42" s="69">
        <f>[2]נתונים!AB43</f>
        <v>199615.231</v>
      </c>
      <c r="E42" s="68"/>
      <c r="F42" s="68"/>
      <c r="G42" s="68"/>
    </row>
    <row r="43" spans="1:7" x14ac:dyDescent="0.2">
      <c r="A43" s="65">
        <v>39629</v>
      </c>
      <c r="B43" s="69">
        <f>[2]נתונים!AD44</f>
        <v>4120.5330000000249</v>
      </c>
      <c r="C43" s="69">
        <f>[2]נתונים!AC44</f>
        <v>198412.60399999996</v>
      </c>
      <c r="D43" s="69">
        <f>[2]נתונים!AB44</f>
        <v>202533.13699999999</v>
      </c>
      <c r="E43" s="68"/>
      <c r="F43" s="68"/>
      <c r="G43" s="68"/>
    </row>
    <row r="44" spans="1:7" x14ac:dyDescent="0.2">
      <c r="A44" s="65">
        <v>39721</v>
      </c>
      <c r="B44" s="69">
        <f>[2]נתונים!AD45</f>
        <v>11727.127999999997</v>
      </c>
      <c r="C44" s="69">
        <f>[2]נתונים!AC45</f>
        <v>187777.204</v>
      </c>
      <c r="D44" s="69">
        <f>[2]נתונים!AB45</f>
        <v>199504.33199999999</v>
      </c>
      <c r="E44" s="68"/>
      <c r="F44" s="68"/>
      <c r="G44" s="68"/>
    </row>
    <row r="45" spans="1:7" x14ac:dyDescent="0.2">
      <c r="A45" s="65">
        <v>39813</v>
      </c>
      <c r="B45" s="69">
        <f>[2]נתונים!AD46</f>
        <v>19572.23000000001</v>
      </c>
      <c r="C45" s="69">
        <f>[2]נתונים!AC46</f>
        <v>175077.07199999999</v>
      </c>
      <c r="D45" s="69">
        <f>[2]נתונים!AB46</f>
        <v>194649.302</v>
      </c>
      <c r="E45" s="68"/>
      <c r="F45" s="68"/>
      <c r="G45" s="68"/>
    </row>
    <row r="46" spans="1:7" x14ac:dyDescent="0.2">
      <c r="A46" s="65">
        <v>39903</v>
      </c>
      <c r="B46" s="69">
        <f>[2]נתונים!AD47</f>
        <v>17786.12200000009</v>
      </c>
      <c r="C46" s="69">
        <f>[2]נתונים!AC47</f>
        <v>177495.75599999996</v>
      </c>
      <c r="D46" s="69">
        <f>[2]נתונים!AB47</f>
        <v>195281.87800000006</v>
      </c>
      <c r="E46" s="68"/>
      <c r="F46" s="68"/>
      <c r="G46" s="68"/>
    </row>
    <row r="47" spans="1:7" x14ac:dyDescent="0.2">
      <c r="A47" s="65">
        <v>39994</v>
      </c>
      <c r="B47" s="69">
        <f>[2]נתונים!AD48</f>
        <v>16676.722000000009</v>
      </c>
      <c r="C47" s="69">
        <f>[2]נתונים!AC48</f>
        <v>188636.98499999999</v>
      </c>
      <c r="D47" s="69">
        <f>[2]נתונים!AB48</f>
        <v>205313.70699999999</v>
      </c>
      <c r="E47" s="68"/>
      <c r="F47" s="68"/>
      <c r="G47" s="68"/>
    </row>
    <row r="48" spans="1:7" x14ac:dyDescent="0.2">
      <c r="A48" s="65">
        <v>40086</v>
      </c>
      <c r="B48" s="69">
        <f>[2]נתונים!AD49</f>
        <v>18306.491999999969</v>
      </c>
      <c r="C48" s="69">
        <f>[2]נתונים!AC49</f>
        <v>201044.326</v>
      </c>
      <c r="D48" s="69">
        <f>[2]נתונים!AB49</f>
        <v>219350.81799999997</v>
      </c>
      <c r="E48" s="68"/>
      <c r="F48" s="68"/>
      <c r="G48" s="68"/>
    </row>
    <row r="49" spans="1:7" x14ac:dyDescent="0.2">
      <c r="A49" s="65">
        <v>40178</v>
      </c>
      <c r="B49" s="69">
        <f>[2]נתונים!AD50</f>
        <v>14689.653999999951</v>
      </c>
      <c r="C49" s="69">
        <f>[2]נתונים!AC50</f>
        <v>212428.6</v>
      </c>
      <c r="D49" s="69">
        <f>[2]נתונים!AB50</f>
        <v>227118.25399999996</v>
      </c>
      <c r="E49" s="68"/>
      <c r="F49" s="68"/>
      <c r="G49" s="68"/>
    </row>
    <row r="50" spans="1:7" x14ac:dyDescent="0.2">
      <c r="A50" s="65">
        <v>40268</v>
      </c>
      <c r="B50" s="69">
        <f>[2]נתונים!AD51</f>
        <v>13884.584999999963</v>
      </c>
      <c r="C50" s="69">
        <f>[2]נתונים!AC51</f>
        <v>218993.46100000001</v>
      </c>
      <c r="D50" s="69">
        <f>[2]נתונים!AB51</f>
        <v>232878.04599999997</v>
      </c>
      <c r="E50" s="68"/>
      <c r="F50" s="68"/>
      <c r="G50" s="68"/>
    </row>
    <row r="51" spans="1:7" x14ac:dyDescent="0.2">
      <c r="A51" s="65">
        <v>40359</v>
      </c>
      <c r="B51" s="69">
        <f>[2]נתונים!AD52</f>
        <v>26552.516999999963</v>
      </c>
      <c r="C51" s="69">
        <f>[2]נתונים!AC52</f>
        <v>207612.943</v>
      </c>
      <c r="D51" s="69">
        <f>[2]נתונים!AB52</f>
        <v>234165.45999999996</v>
      </c>
      <c r="E51" s="68"/>
      <c r="F51" s="68"/>
      <c r="G51" s="68"/>
    </row>
    <row r="52" spans="1:7" x14ac:dyDescent="0.2">
      <c r="A52" s="65">
        <v>40451</v>
      </c>
      <c r="B52" s="69">
        <f>[2]נתונים!AD53</f>
        <v>27817.953000000009</v>
      </c>
      <c r="C52" s="69">
        <f>[2]נתונים!AC53</f>
        <v>218279.23299999998</v>
      </c>
      <c r="D52" s="69">
        <f>[2]נתונים!AB53</f>
        <v>246097.18599999999</v>
      </c>
      <c r="E52" s="68"/>
      <c r="F52" s="68"/>
      <c r="G52" s="68"/>
    </row>
    <row r="53" spans="1:7" x14ac:dyDescent="0.2">
      <c r="A53" s="65">
        <v>40543</v>
      </c>
      <c r="B53" s="69">
        <f>[2]נתונים!AD54</f>
        <v>27224.988000000041</v>
      </c>
      <c r="C53" s="69">
        <f>[2]נתונים!AC54</f>
        <v>232266.33999999997</v>
      </c>
      <c r="D53" s="69">
        <f>[2]נתונים!AB54</f>
        <v>259491.32800000001</v>
      </c>
      <c r="E53" s="68"/>
      <c r="F53" s="68"/>
      <c r="G53" s="68"/>
    </row>
    <row r="54" spans="1:7" x14ac:dyDescent="0.2">
      <c r="A54" s="65">
        <v>40633</v>
      </c>
      <c r="B54" s="69">
        <f>[2]נתונים!AD55</f>
        <v>30909.070000000007</v>
      </c>
      <c r="C54" s="69">
        <f>[2]נתונים!AC55</f>
        <v>238576.53499999997</v>
      </c>
      <c r="D54" s="69">
        <f>[2]נתונים!AB55</f>
        <v>269485.60499999998</v>
      </c>
      <c r="E54" s="68"/>
      <c r="F54" s="68"/>
      <c r="G54" s="68"/>
    </row>
    <row r="55" spans="1:7" x14ac:dyDescent="0.2">
      <c r="A55" s="65">
        <v>40724</v>
      </c>
      <c r="B55" s="69">
        <f>[2]נתונים!AD56</f>
        <v>31857.946000000025</v>
      </c>
      <c r="C55" s="69">
        <f>[2]נתונים!AC56</f>
        <v>241456.66</v>
      </c>
      <c r="D55" s="69">
        <f>[2]נתונים!AB56</f>
        <v>273314.60600000003</v>
      </c>
      <c r="E55" s="68"/>
      <c r="F55" s="68"/>
      <c r="G55" s="68"/>
    </row>
    <row r="56" spans="1:7" x14ac:dyDescent="0.2">
      <c r="A56" s="65">
        <v>40816</v>
      </c>
      <c r="B56" s="69">
        <f>[2]נתונים!AD57</f>
        <v>42375.446999999986</v>
      </c>
      <c r="C56" s="69">
        <f>[2]נתונים!AC57</f>
        <v>221392.163</v>
      </c>
      <c r="D56" s="69">
        <f>[2]נתונים!AB57</f>
        <v>263767.61</v>
      </c>
      <c r="E56" s="68"/>
      <c r="F56" s="68"/>
      <c r="G56" s="68"/>
    </row>
    <row r="57" spans="1:7" x14ac:dyDescent="0.2">
      <c r="A57" s="65">
        <v>40908</v>
      </c>
      <c r="B57" s="69">
        <f>[2]נתונים!AD58</f>
        <v>46144.68299999999</v>
      </c>
      <c r="C57" s="69">
        <f>[2]נתונים!AC58</f>
        <v>220484.49399999998</v>
      </c>
      <c r="D57" s="69">
        <f>[2]נתונים!AB58</f>
        <v>266629.17699999997</v>
      </c>
      <c r="E57" s="68"/>
      <c r="F57" s="68"/>
      <c r="G57" s="68"/>
    </row>
    <row r="58" spans="1:7" x14ac:dyDescent="0.2">
      <c r="A58" s="65">
        <v>40999</v>
      </c>
      <c r="B58" s="69">
        <f>[2]נתונים!AD59</f>
        <v>40310.061999999976</v>
      </c>
      <c r="C58" s="69">
        <f>[2]נתונים!AC59</f>
        <v>229564.02899999998</v>
      </c>
      <c r="D58" s="69">
        <f>[2]נתונים!AB59</f>
        <v>269874.09099999996</v>
      </c>
      <c r="E58" s="68"/>
      <c r="F58" s="68"/>
      <c r="G58" s="68"/>
    </row>
    <row r="59" spans="1:7" x14ac:dyDescent="0.2">
      <c r="A59" s="65">
        <v>41090</v>
      </c>
      <c r="B59" s="69">
        <f>[2]נתונים!AD60</f>
        <v>50169.809000000008</v>
      </c>
      <c r="C59" s="69">
        <f>[2]נתונים!AC60</f>
        <v>216719.49699999997</v>
      </c>
      <c r="D59" s="69">
        <f>[2]נתונים!AB60</f>
        <v>266889.30599999998</v>
      </c>
      <c r="E59" s="68"/>
      <c r="F59" s="68"/>
      <c r="G59" s="68"/>
    </row>
    <row r="60" spans="1:7" x14ac:dyDescent="0.2">
      <c r="A60" s="65">
        <v>41182</v>
      </c>
      <c r="B60" s="69">
        <f>[2]נתונים!AD61</f>
        <v>51045.919000000053</v>
      </c>
      <c r="C60" s="69">
        <f>[2]נתונים!AC61</f>
        <v>221525.14600000001</v>
      </c>
      <c r="D60" s="69">
        <f>[2]נתונים!AB61</f>
        <v>272571.06500000006</v>
      </c>
      <c r="E60" s="68"/>
      <c r="F60" s="68"/>
      <c r="G60" s="68"/>
    </row>
    <row r="61" spans="1:7" x14ac:dyDescent="0.2">
      <c r="A61" s="65">
        <v>41274</v>
      </c>
      <c r="B61" s="69">
        <f>[2]נתונים!AD62</f>
        <v>55369.174999999959</v>
      </c>
      <c r="C61" s="69">
        <f>[2]נתונים!AC62</f>
        <v>222416.09</v>
      </c>
      <c r="D61" s="69">
        <f>[2]נתונים!AB62</f>
        <v>277785.26499999996</v>
      </c>
      <c r="E61" s="68"/>
      <c r="F61" s="68"/>
      <c r="G61" s="68"/>
    </row>
    <row r="62" spans="1:7" x14ac:dyDescent="0.2">
      <c r="A62" s="65">
        <v>41364</v>
      </c>
      <c r="B62" s="69">
        <f>[2]נתונים!AD63</f>
        <v>58857.937000000005</v>
      </c>
      <c r="C62" s="69">
        <f>[2]נתונים!AC63</f>
        <v>227599.59400000001</v>
      </c>
      <c r="D62" s="69">
        <f>[2]נתונים!AB63</f>
        <v>286457.53100000002</v>
      </c>
      <c r="E62" s="68"/>
      <c r="F62" s="68"/>
      <c r="G62" s="68"/>
    </row>
    <row r="63" spans="1:7" x14ac:dyDescent="0.2">
      <c r="A63" s="65">
        <v>41455</v>
      </c>
      <c r="B63" s="69">
        <f>[2]נתונים!AD64</f>
        <v>58114.121000000014</v>
      </c>
      <c r="C63" s="69">
        <f>[2]נתונים!AC64</f>
        <v>233826.71599999999</v>
      </c>
      <c r="D63" s="69">
        <f>[2]נתונים!AB64</f>
        <v>291940.837</v>
      </c>
      <c r="E63" s="68"/>
      <c r="F63" s="68"/>
      <c r="G63" s="68"/>
    </row>
    <row r="64" spans="1:7" x14ac:dyDescent="0.2">
      <c r="A64" s="65">
        <v>41547</v>
      </c>
      <c r="B64" s="69">
        <f>[2]נתונים!AD65</f>
        <v>57637.429000000033</v>
      </c>
      <c r="C64" s="69">
        <f>[2]נתונים!AC65</f>
        <v>238846.66</v>
      </c>
      <c r="D64" s="69">
        <f>[2]נתונים!AB65</f>
        <v>296484.08900000004</v>
      </c>
      <c r="E64" s="68"/>
      <c r="F64" s="68"/>
      <c r="G64" s="68"/>
    </row>
    <row r="65" spans="1:7" x14ac:dyDescent="0.2">
      <c r="A65" s="65">
        <v>41639</v>
      </c>
      <c r="B65" s="69">
        <f>[2]נתונים!AD66</f>
        <v>65347.497999999934</v>
      </c>
      <c r="C65" s="69">
        <f>[2]נתונים!AC66</f>
        <v>248496.78300000002</v>
      </c>
      <c r="D65" s="69">
        <f>[2]נתונים!AB66</f>
        <v>313844.28099999996</v>
      </c>
      <c r="E65" s="68"/>
      <c r="F65" s="68"/>
      <c r="G65" s="68"/>
    </row>
    <row r="66" spans="1:7" x14ac:dyDescent="0.2">
      <c r="A66" s="65">
        <v>41729</v>
      </c>
      <c r="B66" s="69">
        <f>[2]נתונים!AD67</f>
        <v>59556.793999999936</v>
      </c>
      <c r="C66" s="69">
        <f>[2]נתונים!AC67</f>
        <v>263370.71500000003</v>
      </c>
      <c r="D66" s="69">
        <f>[2]נתונים!AB67</f>
        <v>322927.50899999996</v>
      </c>
    </row>
    <row r="67" spans="1:7" x14ac:dyDescent="0.2">
      <c r="A67" s="65">
        <v>41820</v>
      </c>
      <c r="B67" s="69">
        <f>[2]נתונים!AD68</f>
        <v>63851.191999999981</v>
      </c>
      <c r="C67" s="69">
        <f>[2]נתונים!AC68</f>
        <v>265493.90500000003</v>
      </c>
      <c r="D67" s="69">
        <f>[2]נתונים!AB68</f>
        <v>329345.09700000001</v>
      </c>
    </row>
    <row r="68" spans="1:7" x14ac:dyDescent="0.2">
      <c r="A68" s="65">
        <v>41912</v>
      </c>
      <c r="B68" s="69">
        <f>[2]נתונים!AD69</f>
        <v>62586.170999999973</v>
      </c>
      <c r="C68" s="69">
        <f>[2]נתונים!AC69</f>
        <v>268715.77600000001</v>
      </c>
      <c r="D68" s="69">
        <f>[2]נתונים!AB69</f>
        <v>331301.94699999999</v>
      </c>
    </row>
    <row r="69" spans="1:7" x14ac:dyDescent="0.2">
      <c r="A69" s="65">
        <v>42004</v>
      </c>
      <c r="B69" s="69">
        <f>[2]נתונים!AD70</f>
        <v>67665.883000000089</v>
      </c>
      <c r="C69" s="69">
        <f>[2]נתונים!AC70</f>
        <v>267053.04699999996</v>
      </c>
      <c r="D69" s="69">
        <f>[2]נתונים!AB70</f>
        <v>334718.93000000005</v>
      </c>
      <c r="E69" s="68"/>
      <c r="F69" s="68"/>
      <c r="G69" s="68"/>
    </row>
    <row r="70" spans="1:7" x14ac:dyDescent="0.2">
      <c r="A70" s="65">
        <v>42094</v>
      </c>
      <c r="B70" s="69">
        <f>[2]נתונים!AD71</f>
        <v>66036.785999999964</v>
      </c>
      <c r="C70" s="69">
        <f>[2]נתונים!AC71</f>
        <v>272601.67200000002</v>
      </c>
      <c r="D70" s="69">
        <f>[2]נתונים!AB71</f>
        <v>338638.45799999998</v>
      </c>
    </row>
    <row r="71" spans="1:7" x14ac:dyDescent="0.2">
      <c r="A71" s="65">
        <v>42185</v>
      </c>
      <c r="B71" s="69">
        <f>[2]נתונים!AD72</f>
        <v>70436.253999999957</v>
      </c>
      <c r="C71" s="69">
        <f>[2]נתונים!AC72</f>
        <v>271561.02400000003</v>
      </c>
      <c r="D71" s="69">
        <f>[2]נתונים!AB72</f>
        <v>341997.27799999999</v>
      </c>
    </row>
    <row r="72" spans="1:7" x14ac:dyDescent="0.2">
      <c r="A72" s="65">
        <v>42277</v>
      </c>
      <c r="B72" s="69">
        <f>[2]נתונים!AD73</f>
        <v>71499.95299999998</v>
      </c>
      <c r="C72" s="69">
        <f>[2]נתונים!AC73</f>
        <v>263293.90600000002</v>
      </c>
      <c r="D72" s="69">
        <f>[2]נתונים!AB73</f>
        <v>334793.859</v>
      </c>
    </row>
    <row r="73" spans="1:7" x14ac:dyDescent="0.2">
      <c r="A73" s="65">
        <v>42369</v>
      </c>
      <c r="B73" s="69">
        <f>[2]נתונים!AD74</f>
        <v>68305.715000000084</v>
      </c>
      <c r="C73" s="69">
        <f>[2]נתונים!AC74</f>
        <v>279695.1339999999</v>
      </c>
      <c r="D73" s="69">
        <f>[2]נתונים!AB74</f>
        <v>348000.84899999999</v>
      </c>
    </row>
    <row r="74" spans="1:7" x14ac:dyDescent="0.2">
      <c r="A74" s="65">
        <v>42460</v>
      </c>
      <c r="B74" s="69">
        <f>[2]נתונים!AD75</f>
        <v>76016.914999999979</v>
      </c>
      <c r="C74" s="69">
        <f>[2]נתונים!AC75</f>
        <v>274025.995</v>
      </c>
      <c r="D74" s="69">
        <f>[2]נתונים!AB75</f>
        <v>350042.91</v>
      </c>
    </row>
    <row r="75" spans="1:7" x14ac:dyDescent="0.2">
      <c r="A75" s="65">
        <v>42551</v>
      </c>
      <c r="B75" s="69">
        <f>[2]נתונים!AD76</f>
        <v>81231.660999999964</v>
      </c>
      <c r="C75" s="69">
        <f>[2]נתונים!AC76</f>
        <v>269358.82400000002</v>
      </c>
      <c r="D75" s="69">
        <f>[2]נתונים!AB76</f>
        <v>350590.48499999999</v>
      </c>
    </row>
    <row r="76" spans="1:7" x14ac:dyDescent="0.2">
      <c r="A76" s="65">
        <v>42643</v>
      </c>
      <c r="B76" s="69">
        <f>[2]נתונים!AD77</f>
        <v>92783.014999999956</v>
      </c>
      <c r="C76" s="69">
        <f>[2]נתונים!AC77</f>
        <v>274443.28100000002</v>
      </c>
      <c r="D76" s="69">
        <f>[2]נתונים!AB77</f>
        <v>367226.29599999997</v>
      </c>
    </row>
    <row r="77" spans="1:7" x14ac:dyDescent="0.2">
      <c r="A77" s="65">
        <v>42735</v>
      </c>
      <c r="B77" s="69">
        <f>[2]נתונים!AD78</f>
        <v>105525.39999999997</v>
      </c>
      <c r="C77" s="69">
        <f>[2]נתונים!AC78</f>
        <v>269799.96100000001</v>
      </c>
      <c r="D77" s="69">
        <f>[2]נתונים!AB78</f>
        <v>375325.36099999998</v>
      </c>
    </row>
    <row r="78" spans="1:7" x14ac:dyDescent="0.2">
      <c r="A78" s="65">
        <v>42825</v>
      </c>
      <c r="B78" s="69">
        <f>[2]נתונים!AD79</f>
        <v>112817.54300000001</v>
      </c>
      <c r="C78" s="69">
        <f>[2]נתונים!AC79</f>
        <v>278034.967</v>
      </c>
      <c r="D78" s="69">
        <f>[2]נתונים!AB79</f>
        <v>390852.51</v>
      </c>
    </row>
    <row r="79" spans="1:7" x14ac:dyDescent="0.2">
      <c r="A79" s="65">
        <v>42916</v>
      </c>
      <c r="B79" s="69">
        <f>[2]נתונים!AD80</f>
        <v>113712.41899999999</v>
      </c>
      <c r="C79" s="69">
        <f>[2]נתונים!AC80</f>
        <v>288877.36800000002</v>
      </c>
      <c r="D79" s="69">
        <f>[2]נתונים!AB80</f>
        <v>402589.78700000001</v>
      </c>
    </row>
    <row r="80" spans="1:7" x14ac:dyDescent="0.2">
      <c r="A80" s="65">
        <v>43008</v>
      </c>
      <c r="B80" s="69">
        <f>[2]נתונים!AD81</f>
        <v>133254.82999999996</v>
      </c>
      <c r="C80" s="69">
        <f>[2]נתונים!AC81</f>
        <v>283006.23100000003</v>
      </c>
      <c r="D80" s="69">
        <f>[2]נתונים!AB81</f>
        <v>416261.06099999999</v>
      </c>
    </row>
    <row r="81" spans="1:6" x14ac:dyDescent="0.2">
      <c r="A81" s="65">
        <v>43100</v>
      </c>
      <c r="B81" s="69">
        <f>[2]נתונים!AD82</f>
        <v>141180.571</v>
      </c>
      <c r="C81" s="69">
        <f>[2]נתונים!AC82</f>
        <v>291019.74800000002</v>
      </c>
      <c r="D81" s="69">
        <f>[2]נתונים!AB82</f>
        <v>432200.31900000002</v>
      </c>
    </row>
    <row r="82" spans="1:6" x14ac:dyDescent="0.2">
      <c r="A82" s="65">
        <v>43190</v>
      </c>
      <c r="B82" s="69">
        <f>[2]נתונים!AD83</f>
        <v>141522.39000000001</v>
      </c>
      <c r="C82" s="69">
        <f>[2]נתונים!AC83</f>
        <v>295772</v>
      </c>
      <c r="D82" s="69">
        <f>[2]נתונים!AB83</f>
        <v>437294.39</v>
      </c>
    </row>
    <row r="83" spans="1:6" x14ac:dyDescent="0.2">
      <c r="A83" s="65">
        <v>43281</v>
      </c>
      <c r="B83" s="69">
        <f>[2]נתונים!AD84</f>
        <v>137427.93700000003</v>
      </c>
      <c r="C83" s="69">
        <f>[2]נתונים!AC84</f>
        <v>301912.59999999998</v>
      </c>
      <c r="D83" s="69">
        <f>[2]נתונים!AB84</f>
        <v>439340.53700000001</v>
      </c>
    </row>
    <row r="84" spans="1:6" x14ac:dyDescent="0.2">
      <c r="A84" s="65">
        <v>43373</v>
      </c>
      <c r="B84" s="69">
        <f>[2]נתונים!AD85</f>
        <v>129662.663</v>
      </c>
      <c r="C84" s="69">
        <f>[2]נתונים!AC85</f>
        <v>316926</v>
      </c>
      <c r="D84" s="69">
        <f>[2]נתונים!AB85</f>
        <v>446588.663</v>
      </c>
    </row>
    <row r="85" spans="1:6" x14ac:dyDescent="0.2">
      <c r="A85" s="65">
        <v>43465</v>
      </c>
      <c r="B85" s="69">
        <f>[2]נתונים!AD86</f>
        <v>133390.26500000001</v>
      </c>
      <c r="C85" s="69">
        <f>[2]נתונים!AC86</f>
        <v>303635</v>
      </c>
      <c r="D85" s="69">
        <f>[2]נתונים!AB86</f>
        <v>437025.26500000001</v>
      </c>
    </row>
    <row r="86" spans="1:6" x14ac:dyDescent="0.2">
      <c r="A86" s="65">
        <v>43555</v>
      </c>
      <c r="B86" s="69">
        <f>[2]נתונים!AD87</f>
        <v>135916.641</v>
      </c>
      <c r="C86" s="69">
        <f>[2]נתונים!AC87</f>
        <v>320726.99099999998</v>
      </c>
      <c r="D86" s="69">
        <f>[2]נתונים!AB87</f>
        <v>456643.63199999998</v>
      </c>
    </row>
    <row r="87" spans="1:6" x14ac:dyDescent="0.2">
      <c r="A87" s="65">
        <v>43646</v>
      </c>
      <c r="B87" s="69">
        <f>[2]נתונים!AD88</f>
        <v>146379.16999999998</v>
      </c>
      <c r="C87" s="69">
        <f>[2]נתונים!AC88</f>
        <v>318430.17800000001</v>
      </c>
      <c r="D87" s="69">
        <f>[2]נתונים!AB88</f>
        <v>464809.348</v>
      </c>
      <c r="E87" s="70"/>
      <c r="F87" s="28"/>
    </row>
    <row r="88" spans="1:6" x14ac:dyDescent="0.2">
      <c r="A88" s="65">
        <v>43738</v>
      </c>
      <c r="B88" s="69">
        <f>[2]נתונים!AD89</f>
        <v>149838.83799999999</v>
      </c>
      <c r="C88" s="69">
        <f>[2]נתונים!AC89</f>
        <v>320288.473</v>
      </c>
      <c r="D88" s="69">
        <f>[2]נתונים!AB89</f>
        <v>470127.31099999999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rgb="FF92D050"/>
  </sheetPr>
  <dimension ref="A1:E62"/>
  <sheetViews>
    <sheetView workbookViewId="0">
      <pane ySplit="1" topLeftCell="A35" activePane="bottomLeft" state="frozen"/>
      <selection activeCell="N23" sqref="N23"/>
      <selection pane="bottomLeft" activeCell="O70" sqref="O70"/>
    </sheetView>
  </sheetViews>
  <sheetFormatPr defaultRowHeight="12.75" x14ac:dyDescent="0.2"/>
  <cols>
    <col min="1" max="1" width="7.5703125" style="62" bestFit="1" customWidth="1"/>
    <col min="2" max="2" width="12.7109375" style="57" bestFit="1" customWidth="1"/>
    <col min="3" max="3" width="8.85546875" style="57" customWidth="1"/>
    <col min="4" max="4" width="9.85546875" style="57" bestFit="1" customWidth="1"/>
    <col min="5" max="16384" width="9.140625" style="1"/>
  </cols>
  <sheetData>
    <row r="1" spans="1:4" ht="38.25" x14ac:dyDescent="0.2">
      <c r="A1" s="46" t="s">
        <v>34</v>
      </c>
      <c r="B1" s="46" t="s">
        <v>71</v>
      </c>
      <c r="C1" s="46" t="s">
        <v>72</v>
      </c>
      <c r="D1" s="46" t="s">
        <v>73</v>
      </c>
    </row>
    <row r="2" spans="1:4" x14ac:dyDescent="0.2">
      <c r="A2" s="71">
        <v>1999</v>
      </c>
      <c r="B2" s="51">
        <v>65.707941999999974</v>
      </c>
      <c r="C2" s="51">
        <v>54.246068999999999</v>
      </c>
      <c r="D2" s="51">
        <v>-11.461872999999999</v>
      </c>
    </row>
    <row r="3" spans="1:4" x14ac:dyDescent="0.2">
      <c r="A3" s="71">
        <v>2000</v>
      </c>
      <c r="B3" s="51">
        <v>69.181701000000004</v>
      </c>
      <c r="C3" s="51">
        <v>60.838977</v>
      </c>
      <c r="D3" s="51">
        <v>-8.3427240000000022</v>
      </c>
    </row>
    <row r="4" spans="1:4" x14ac:dyDescent="0.2">
      <c r="A4" s="71">
        <v>2001</v>
      </c>
      <c r="B4" s="51">
        <v>69.907153000000008</v>
      </c>
      <c r="C4" s="51">
        <v>65.433378000000005</v>
      </c>
      <c r="D4" s="51">
        <v>-4.4737749999999998</v>
      </c>
    </row>
    <row r="5" spans="1:4" x14ac:dyDescent="0.2">
      <c r="A5" s="71">
        <v>2002</v>
      </c>
      <c r="B5" s="51">
        <v>70.720590000000001</v>
      </c>
      <c r="C5" s="51">
        <v>70.761195000000001</v>
      </c>
      <c r="D5" s="51">
        <v>4.0604999999999995E-2</v>
      </c>
    </row>
    <row r="6" spans="1:4" x14ac:dyDescent="0.2">
      <c r="A6" s="71">
        <v>2003</v>
      </c>
      <c r="B6" s="51">
        <v>73.905647000000002</v>
      </c>
      <c r="C6" s="51">
        <v>78.050160000000005</v>
      </c>
      <c r="D6" s="51">
        <v>4.1445129999999999</v>
      </c>
    </row>
    <row r="7" spans="1:4" x14ac:dyDescent="0.2">
      <c r="A7" s="71">
        <v>2004</v>
      </c>
      <c r="B7" s="51">
        <v>78.758626000000007</v>
      </c>
      <c r="C7" s="51">
        <v>88.196381000000002</v>
      </c>
      <c r="D7" s="51">
        <v>9.4377549999999992</v>
      </c>
    </row>
    <row r="8" spans="1:4" x14ac:dyDescent="0.2">
      <c r="A8" s="71">
        <v>2005</v>
      </c>
      <c r="B8" s="51">
        <v>78.38472999999999</v>
      </c>
      <c r="C8" s="51">
        <v>96.576386999999997</v>
      </c>
      <c r="D8" s="51">
        <v>18.191656999999999</v>
      </c>
    </row>
    <row r="9" spans="1:4" x14ac:dyDescent="0.2">
      <c r="A9" s="71">
        <v>2006</v>
      </c>
      <c r="B9" s="51">
        <v>87.521388000000002</v>
      </c>
      <c r="C9" s="51">
        <v>118.02473199999999</v>
      </c>
      <c r="D9" s="51">
        <v>30.503344000000002</v>
      </c>
    </row>
    <row r="10" spans="1:4" x14ac:dyDescent="0.2">
      <c r="A10" s="71">
        <v>2007</v>
      </c>
      <c r="B10" s="51">
        <v>91.108750000000001</v>
      </c>
      <c r="C10" s="51">
        <v>131.337682</v>
      </c>
      <c r="D10" s="51">
        <v>40.228932</v>
      </c>
    </row>
    <row r="11" spans="1:4" x14ac:dyDescent="0.2">
      <c r="A11" s="71">
        <v>2008</v>
      </c>
      <c r="B11" s="51">
        <v>88.370495999999989</v>
      </c>
      <c r="C11" s="51">
        <v>129.00084799999999</v>
      </c>
      <c r="D11" s="51">
        <v>40.630352000000009</v>
      </c>
    </row>
    <row r="12" spans="1:4" x14ac:dyDescent="0.2">
      <c r="A12" s="62">
        <v>39903</v>
      </c>
      <c r="B12" s="51">
        <f>[2]נתונים!AE47/1000</f>
        <v>86.042755999999997</v>
      </c>
      <c r="C12" s="51">
        <f>[2]נתונים!AF47/1000</f>
        <v>135.83176600000002</v>
      </c>
      <c r="D12" s="51">
        <f>[2]נתונים!AG47/-1000</f>
        <v>49.789010000000012</v>
      </c>
    </row>
    <row r="13" spans="1:4" x14ac:dyDescent="0.2">
      <c r="A13" s="62">
        <v>39994</v>
      </c>
      <c r="B13" s="51">
        <f>[2]נתונים!AE48/1000</f>
        <v>87.711984999999999</v>
      </c>
      <c r="C13" s="51">
        <f>[2]נתונים!AF48/1000</f>
        <v>141.64274200000003</v>
      </c>
      <c r="D13" s="51">
        <f>[2]נתונים!AG48/-1000</f>
        <v>53.930757000000028</v>
      </c>
    </row>
    <row r="14" spans="1:4" x14ac:dyDescent="0.2">
      <c r="A14" s="62">
        <v>40086</v>
      </c>
      <c r="B14" s="51">
        <f>[2]נתונים!AE49/1000</f>
        <v>93.039326000000003</v>
      </c>
      <c r="C14" s="51">
        <f>[2]נתונים!AF49/1000</f>
        <v>149.88528400000001</v>
      </c>
      <c r="D14" s="51">
        <f>[2]נתונים!AG49/-1000</f>
        <v>56.84595800000001</v>
      </c>
    </row>
    <row r="15" spans="1:4" x14ac:dyDescent="0.2">
      <c r="A15" s="62">
        <v>40178</v>
      </c>
      <c r="B15" s="51">
        <f>[2]נתונים!AE50/1000</f>
        <v>95.457599999999999</v>
      </c>
      <c r="C15" s="51">
        <f>[2]נתונים!AF50/1000</f>
        <v>153.81282300000001</v>
      </c>
      <c r="D15" s="51">
        <f>[2]נתונים!AG50/-1000</f>
        <v>58.355222999999995</v>
      </c>
    </row>
    <row r="16" spans="1:4" x14ac:dyDescent="0.2">
      <c r="A16" s="62">
        <v>40268</v>
      </c>
      <c r="B16" s="51">
        <f>[2]נתונים!AE51/1000</f>
        <v>95.079461000000009</v>
      </c>
      <c r="C16" s="51">
        <f>[2]נתונים!AF51/1000</f>
        <v>153.41420300000001</v>
      </c>
      <c r="D16" s="51">
        <f>[2]נתונים!AG51/-1000</f>
        <v>58.334741999999999</v>
      </c>
    </row>
    <row r="17" spans="1:4" x14ac:dyDescent="0.2">
      <c r="A17" s="62">
        <v>40359</v>
      </c>
      <c r="B17" s="51">
        <f>[2]נתונים!AE52/1000</f>
        <v>98.513943000000012</v>
      </c>
      <c r="C17" s="51">
        <f>[2]נתונים!AF52/1000</f>
        <v>154.33197399999997</v>
      </c>
      <c r="D17" s="51">
        <f>[2]נתונים!AG52/-1000</f>
        <v>55.818030999999976</v>
      </c>
    </row>
    <row r="18" spans="1:4" x14ac:dyDescent="0.2">
      <c r="A18" s="62">
        <v>40451</v>
      </c>
      <c r="B18" s="51">
        <f>[2]נתונים!AE53/1000</f>
        <v>102.397233</v>
      </c>
      <c r="C18" s="51">
        <f>[2]נתונים!AF53/1000</f>
        <v>160.613451</v>
      </c>
      <c r="D18" s="51">
        <f>[2]נתונים!AG53/-1000</f>
        <v>58.216218000000005</v>
      </c>
    </row>
    <row r="19" spans="1:4" x14ac:dyDescent="0.2">
      <c r="A19" s="62">
        <v>40543</v>
      </c>
      <c r="B19" s="51">
        <f>[2]נתונים!AE54/1000</f>
        <v>107.87833999999999</v>
      </c>
      <c r="C19" s="51">
        <f>[2]נתונים!AF54/1000</f>
        <v>167.91972799999996</v>
      </c>
      <c r="D19" s="51">
        <f>[2]נתונים!AG54/-1000</f>
        <v>60.041387999999976</v>
      </c>
    </row>
    <row r="20" spans="1:4" x14ac:dyDescent="0.2">
      <c r="A20" s="62">
        <v>40633</v>
      </c>
      <c r="B20" s="51">
        <f>[2]נתונים!AE55/1000</f>
        <v>112.80453499999999</v>
      </c>
      <c r="C20" s="51">
        <f>[2]נתונים!AF55/1000</f>
        <v>174.66405899999998</v>
      </c>
      <c r="D20" s="51">
        <f>[2]נתונים!AG55/-1000</f>
        <v>61.859523999999993</v>
      </c>
    </row>
    <row r="21" spans="1:4" x14ac:dyDescent="0.2">
      <c r="A21" s="62">
        <v>40724</v>
      </c>
      <c r="B21" s="51">
        <f>[2]נתונים!AE56/1000</f>
        <v>115.30066000000002</v>
      </c>
      <c r="C21" s="51">
        <f>[2]נתונים!AF56/1000</f>
        <v>178.60835700000001</v>
      </c>
      <c r="D21" s="51">
        <f>[2]נתונים!AG56/-1000</f>
        <v>63.307696999999997</v>
      </c>
    </row>
    <row r="22" spans="1:4" x14ac:dyDescent="0.2">
      <c r="A22" s="62">
        <v>40816</v>
      </c>
      <c r="B22" s="51">
        <f>[2]נתונים!AE57/1000</f>
        <v>111.01716300000001</v>
      </c>
      <c r="C22" s="51">
        <f>[2]נתונים!AF57/1000</f>
        <v>174.56880099999998</v>
      </c>
      <c r="D22" s="51">
        <f>[2]נתונים!AG57/-1000</f>
        <v>63.551637999999961</v>
      </c>
    </row>
    <row r="23" spans="1:4" x14ac:dyDescent="0.2">
      <c r="A23" s="62">
        <v>40908</v>
      </c>
      <c r="B23" s="51">
        <f>[2]נתונים!AE58/1000</f>
        <v>106.981494</v>
      </c>
      <c r="C23" s="51">
        <f>[2]נתונים!AF58/1000</f>
        <v>171.31769200000002</v>
      </c>
      <c r="D23" s="51">
        <f>[2]נתונים!AG58/-1000</f>
        <v>64.336198000000024</v>
      </c>
    </row>
    <row r="24" spans="1:4" x14ac:dyDescent="0.2">
      <c r="A24" s="62">
        <v>40999</v>
      </c>
      <c r="B24" s="51">
        <f>[2]נתונים!AE59/1000</f>
        <v>104.60202900000002</v>
      </c>
      <c r="C24" s="51">
        <f>[2]נתונים!AF59/1000</f>
        <v>170.35572199999999</v>
      </c>
      <c r="D24" s="51">
        <f>[2]נתונים!AG59/-1000</f>
        <v>65.75369299999997</v>
      </c>
    </row>
    <row r="25" spans="1:4" x14ac:dyDescent="0.2">
      <c r="A25" s="62">
        <v>41090</v>
      </c>
      <c r="B25" s="51">
        <f>[2]נתונים!AE60/1000</f>
        <v>99.785496999999992</v>
      </c>
      <c r="C25" s="51">
        <f>[2]נתונים!AF60/1000</f>
        <v>168.54342000000003</v>
      </c>
      <c r="D25" s="51">
        <f>[2]נתונים!AG60/-1000</f>
        <v>68.757923000000019</v>
      </c>
    </row>
    <row r="26" spans="1:4" x14ac:dyDescent="0.2">
      <c r="A26" s="62">
        <v>41182</v>
      </c>
      <c r="B26" s="51">
        <f>[2]נתונים!AE61/1000</f>
        <v>98.832145999999995</v>
      </c>
      <c r="C26" s="51">
        <f>[2]נתונים!AF61/1000</f>
        <v>169.31571</v>
      </c>
      <c r="D26" s="51">
        <f>[2]נתונים!AG61/-1000</f>
        <v>70.483564000000001</v>
      </c>
    </row>
    <row r="27" spans="1:4" x14ac:dyDescent="0.2">
      <c r="A27" s="62">
        <v>41274</v>
      </c>
      <c r="B27" s="51">
        <f>[2]נתונים!AE62/1000</f>
        <v>100.46809000000002</v>
      </c>
      <c r="C27" s="51">
        <f>[2]נתונים!AF62/1000</f>
        <v>170.74170799999993</v>
      </c>
      <c r="D27" s="51">
        <f>[2]נתונים!AG62/-1000</f>
        <v>70.273617999999942</v>
      </c>
    </row>
    <row r="28" spans="1:4" x14ac:dyDescent="0.2">
      <c r="A28" s="62">
        <v>41364</v>
      </c>
      <c r="B28" s="51">
        <f>[2]נתונים!AE63/1000</f>
        <v>100.163594</v>
      </c>
      <c r="C28" s="51">
        <f>[2]נתונים!AF63/1000</f>
        <v>171.61736200000001</v>
      </c>
      <c r="D28" s="51">
        <f>[2]נתונים!AG63/-1000</f>
        <v>71.453768000000025</v>
      </c>
    </row>
    <row r="29" spans="1:4" x14ac:dyDescent="0.2">
      <c r="A29" s="62">
        <v>41455</v>
      </c>
      <c r="B29" s="51">
        <f>[2]נתונים!AE64/1000</f>
        <v>101.50571600000001</v>
      </c>
      <c r="C29" s="51">
        <f>[2]נתונים!AF64/1000</f>
        <v>176.13468799999998</v>
      </c>
      <c r="D29" s="51">
        <f>[2]נתונים!AG64/-1000</f>
        <v>74.62897199999999</v>
      </c>
    </row>
    <row r="30" spans="1:4" x14ac:dyDescent="0.2">
      <c r="A30" s="62">
        <v>41547</v>
      </c>
      <c r="B30" s="51">
        <f>[2]נתונים!AE65/1000</f>
        <v>99.804659999999984</v>
      </c>
      <c r="C30" s="51">
        <f>[2]נתונים!AF65/1000</f>
        <v>175.34605100000002</v>
      </c>
      <c r="D30" s="51">
        <f>[2]נתונים!AG65/-1000</f>
        <v>75.541391000000019</v>
      </c>
    </row>
    <row r="31" spans="1:4" x14ac:dyDescent="0.2">
      <c r="A31" s="62">
        <v>41639</v>
      </c>
      <c r="B31" s="51">
        <f>[2]נתונים!AE66/1000</f>
        <v>99.987782999999993</v>
      </c>
      <c r="C31" s="51">
        <f>[2]נתונים!AF66/1000</f>
        <v>184.09257599999998</v>
      </c>
      <c r="D31" s="51">
        <f>[2]נתונים!AG66/-1000</f>
        <v>84.104792999999972</v>
      </c>
    </row>
    <row r="32" spans="1:4" x14ac:dyDescent="0.2">
      <c r="A32" s="62">
        <v>41729</v>
      </c>
      <c r="B32" s="51">
        <f>[2]נתונים!AE67/1000</f>
        <v>98.541714999999996</v>
      </c>
      <c r="C32" s="51">
        <f>[2]נתונים!AF67/1000</f>
        <v>192.07166199999998</v>
      </c>
      <c r="D32" s="51">
        <f>[2]נתונים!AG67/-1000</f>
        <v>93.529946999999979</v>
      </c>
    </row>
    <row r="33" spans="1:5" x14ac:dyDescent="0.2">
      <c r="A33" s="62">
        <v>41820</v>
      </c>
      <c r="B33" s="51">
        <f>[2]נתונים!AE68/1000</f>
        <v>98.599904999999993</v>
      </c>
      <c r="C33" s="51">
        <f>[2]נתונים!AF68/1000</f>
        <v>192.40647000000004</v>
      </c>
      <c r="D33" s="51">
        <f>[2]נתונים!AG68/-1000</f>
        <v>93.806565000000035</v>
      </c>
    </row>
    <row r="34" spans="1:5" x14ac:dyDescent="0.2">
      <c r="A34" s="62">
        <v>41912</v>
      </c>
      <c r="B34" s="51">
        <f>[2]נתונים!AE69/1000</f>
        <v>97.31377599999999</v>
      </c>
      <c r="C34" s="51">
        <f>[2]נתונים!AF69/1000</f>
        <v>193.90990599999998</v>
      </c>
      <c r="D34" s="51">
        <f>[2]נתונים!AG69/-1000</f>
        <v>96.596130000000002</v>
      </c>
    </row>
    <row r="35" spans="1:5" x14ac:dyDescent="0.2">
      <c r="A35" s="62">
        <v>42004</v>
      </c>
      <c r="B35" s="51">
        <f>[2]נתונים!AE70/1000</f>
        <v>94.176046999999997</v>
      </c>
      <c r="C35" s="51">
        <f>[2]נתונים!AF70/1000</f>
        <v>197.26715600000003</v>
      </c>
      <c r="D35" s="51">
        <f>[2]נתונים!AG70/-1000</f>
        <v>103.09110900000003</v>
      </c>
    </row>
    <row r="36" spans="1:5" x14ac:dyDescent="0.2">
      <c r="A36" s="62">
        <v>42094</v>
      </c>
      <c r="B36" s="51">
        <f>[2]נתונים!AE71/1000</f>
        <v>90.232672000000008</v>
      </c>
      <c r="C36" s="51">
        <f>[2]נתונים!AF71/1000</f>
        <v>199.31098600000001</v>
      </c>
      <c r="D36" s="51">
        <f>[2]נתונים!AG71/-1000</f>
        <v>109.07831399999999</v>
      </c>
    </row>
    <row r="37" spans="1:5" x14ac:dyDescent="0.2">
      <c r="A37" s="62">
        <v>42185</v>
      </c>
      <c r="B37" s="51">
        <f>[2]נתונים!AE72/1000</f>
        <v>89.132024000000001</v>
      </c>
      <c r="C37" s="51">
        <f>[2]נתונים!AF72/1000</f>
        <v>199.49506200000002</v>
      </c>
      <c r="D37" s="51">
        <f>[2]נתונים!AG72/-1000</f>
        <v>110.363038</v>
      </c>
    </row>
    <row r="38" spans="1:5" x14ac:dyDescent="0.2">
      <c r="A38" s="62">
        <v>42277</v>
      </c>
      <c r="B38" s="51">
        <f>[2]נתונים!AE73/1000</f>
        <v>86.804906000000003</v>
      </c>
      <c r="C38" s="51">
        <f>[2]נתונים!AF73/1000</f>
        <v>197.14851899999999</v>
      </c>
      <c r="D38" s="51">
        <f>[2]נתונים!AG73/-1000</f>
        <v>110.34361299999999</v>
      </c>
    </row>
    <row r="39" spans="1:5" x14ac:dyDescent="0.2">
      <c r="A39" s="62">
        <v>42369</v>
      </c>
      <c r="B39" s="51">
        <f>[2]נתונים!AE74/1000</f>
        <v>85.917134000000004</v>
      </c>
      <c r="C39" s="51">
        <f>[2]נתונים!AF74/1000</f>
        <v>208.07714099999998</v>
      </c>
      <c r="D39" s="51">
        <f>[2]נתונים!AG74/-1000</f>
        <v>122.16000699999996</v>
      </c>
      <c r="E39" s="53"/>
    </row>
    <row r="40" spans="1:5" x14ac:dyDescent="0.2">
      <c r="A40" s="62">
        <v>42460</v>
      </c>
      <c r="B40" s="51">
        <f>[2]נתונים!AE75/1000</f>
        <v>87.261994999999999</v>
      </c>
      <c r="C40" s="51">
        <f>[2]נתונים!AF75/1000</f>
        <v>211.41043299999998</v>
      </c>
      <c r="D40" s="51">
        <f>[2]נתונים!AG75/-1000</f>
        <v>124.148438</v>
      </c>
    </row>
    <row r="41" spans="1:5" x14ac:dyDescent="0.2">
      <c r="A41" s="62">
        <v>42551</v>
      </c>
      <c r="B41" s="51">
        <f>[2]נתונים!AE76/1000</f>
        <v>86.831823999999997</v>
      </c>
      <c r="C41" s="51">
        <f>[2]נתונים!AF76/1000</f>
        <v>212.001203</v>
      </c>
      <c r="D41" s="51">
        <f>[2]נתונים!AG76/-1000</f>
        <v>125.16937900000001</v>
      </c>
    </row>
    <row r="42" spans="1:5" x14ac:dyDescent="0.2">
      <c r="A42" s="62">
        <v>42643</v>
      </c>
      <c r="B42" s="51">
        <f>[2]נתונים!AE77/1000</f>
        <v>86.637281000000002</v>
      </c>
      <c r="C42" s="51">
        <f>[2]נתונים!AF77/1000</f>
        <v>217.15767399999999</v>
      </c>
      <c r="D42" s="51">
        <f>[2]נתונים!AG77/-1000</f>
        <v>130.52039299999998</v>
      </c>
    </row>
    <row r="43" spans="1:5" x14ac:dyDescent="0.2">
      <c r="A43" s="62">
        <v>42735</v>
      </c>
      <c r="B43" s="51">
        <f>[2]נתונים!AE78/1000</f>
        <v>87.126960999999994</v>
      </c>
      <c r="C43" s="51">
        <f>[2]נתונים!AF78/1000</f>
        <v>221.27643</v>
      </c>
      <c r="D43" s="51">
        <f>[2]נתונים!AG78/-1000</f>
        <v>134.14946900000001</v>
      </c>
    </row>
    <row r="44" spans="1:5" x14ac:dyDescent="0.2">
      <c r="A44" s="62">
        <v>42825</v>
      </c>
      <c r="B44" s="51">
        <f>[2]נתונים!AE79/1000</f>
        <v>88.331967000000006</v>
      </c>
      <c r="C44" s="51">
        <f>[2]נתונים!AF79/1000</f>
        <v>229.74188599999999</v>
      </c>
      <c r="D44" s="51">
        <f>[2]נתונים!AG79/-1000</f>
        <v>141.409919</v>
      </c>
    </row>
    <row r="45" spans="1:5" x14ac:dyDescent="0.2">
      <c r="A45" s="62">
        <v>42916</v>
      </c>
      <c r="B45" s="51">
        <f>[2]נתונים!AE80/1000</f>
        <v>91.583368000000007</v>
      </c>
      <c r="C45" s="51">
        <f>[2]נתונים!AF80/1000</f>
        <v>236.225987</v>
      </c>
      <c r="D45" s="51">
        <f>[2]נתונים!AG80/-1000</f>
        <v>144.642619</v>
      </c>
    </row>
    <row r="46" spans="1:5" x14ac:dyDescent="0.2">
      <c r="A46" s="62">
        <v>43008</v>
      </c>
      <c r="B46" s="51">
        <f>[2]נתונים!AE81/1000</f>
        <v>93.868230999999994</v>
      </c>
      <c r="C46" s="51">
        <f>[2]נתונים!AF81/1000</f>
        <v>245.49472800000001</v>
      </c>
      <c r="D46" s="51">
        <f>[2]נתונים!AG81/-1000</f>
        <v>151.626497</v>
      </c>
    </row>
    <row r="47" spans="1:5" x14ac:dyDescent="0.2">
      <c r="A47" s="62">
        <v>43100</v>
      </c>
      <c r="B47" s="51">
        <f>[2]נתונים!AE82/1000</f>
        <v>88.640748000000002</v>
      </c>
      <c r="C47" s="51">
        <f>[2]נתונים!AF82/1000</f>
        <v>253.283207</v>
      </c>
      <c r="D47" s="51">
        <f>[2]נתונים!AG82/-1000</f>
        <v>164.642459</v>
      </c>
    </row>
    <row r="48" spans="1:5" x14ac:dyDescent="0.2">
      <c r="A48" s="62">
        <v>43190</v>
      </c>
      <c r="B48" s="51">
        <f>[2]נתונים!AE83/1000</f>
        <v>91.421000000000006</v>
      </c>
      <c r="C48" s="51">
        <f>[2]נתונים!AF83/1000</f>
        <v>255.06331700000001</v>
      </c>
      <c r="D48" s="51">
        <f>[2]נתונים!AG83/-1000</f>
        <v>163.643</v>
      </c>
    </row>
    <row r="49" spans="1:4" x14ac:dyDescent="0.2">
      <c r="A49" s="62">
        <v>43281</v>
      </c>
      <c r="B49" s="51">
        <f>[2]נתונים!AE84/1000</f>
        <v>92.082999999999998</v>
      </c>
      <c r="C49" s="51">
        <f>[2]נתונים!AF84/1000</f>
        <v>250.942992</v>
      </c>
      <c r="D49" s="51">
        <f>[2]נתונים!AG84/-1000</f>
        <v>158.86000000000001</v>
      </c>
    </row>
    <row r="50" spans="1:4" x14ac:dyDescent="0.2">
      <c r="A50" s="62">
        <v>43373</v>
      </c>
      <c r="B50" s="51">
        <f>[2]נתונים!AE85/1000</f>
        <v>92.930999999999997</v>
      </c>
      <c r="C50" s="51">
        <f>[2]נתונים!AF85/1000</f>
        <v>250.46817000000001</v>
      </c>
      <c r="D50" s="51">
        <f>[2]נתונים!AG85/-1000</f>
        <v>157.53700000000001</v>
      </c>
    </row>
    <row r="51" spans="1:4" x14ac:dyDescent="0.2">
      <c r="A51" s="62">
        <v>43465</v>
      </c>
      <c r="B51" s="51">
        <f>[2]נתונים!AE86/1000</f>
        <v>93.796999999999997</v>
      </c>
      <c r="C51" s="51">
        <f>[2]נתונים!AF86/1000</f>
        <v>249.141639</v>
      </c>
      <c r="D51" s="51">
        <f>[2]נתונים!AG86/-1000</f>
        <v>155.345</v>
      </c>
    </row>
    <row r="52" spans="1:4" x14ac:dyDescent="0.2">
      <c r="A52" s="62">
        <v>43555</v>
      </c>
      <c r="B52" s="51">
        <f>[2]נתונים!AE87/1000</f>
        <v>97.196990999999997</v>
      </c>
      <c r="C52" s="51">
        <f>[2]נתונים!AF87/1000</f>
        <v>256.07926600000002</v>
      </c>
      <c r="D52" s="51">
        <f>[2]נתונים!AG87/-1000</f>
        <v>158.88227499999999</v>
      </c>
    </row>
    <row r="53" spans="1:4" x14ac:dyDescent="0.2">
      <c r="A53" s="62">
        <v>43646</v>
      </c>
      <c r="B53" s="51">
        <f>[2]נתונים!AE88/1000</f>
        <v>97.462999999999994</v>
      </c>
      <c r="C53" s="51">
        <f>[2]נתונים!AF88/1000</f>
        <v>259.38499999999999</v>
      </c>
      <c r="D53" s="51">
        <f>[2]נתונים!AG88/-1000</f>
        <v>161.922</v>
      </c>
    </row>
    <row r="54" spans="1:4" x14ac:dyDescent="0.2">
      <c r="A54" s="62">
        <v>43738</v>
      </c>
      <c r="B54" s="51">
        <f>[2]נתונים!AE89/1000</f>
        <v>98.328999999999994</v>
      </c>
      <c r="C54" s="51">
        <f>[2]נתונים!AF89/1000</f>
        <v>260.37200000000001</v>
      </c>
      <c r="D54" s="51">
        <f>[2]נתונים!AG89/-1000</f>
        <v>162.04300000000001</v>
      </c>
    </row>
    <row r="55" spans="1:4" x14ac:dyDescent="0.2">
      <c r="B55" s="51"/>
      <c r="C55" s="51"/>
      <c r="D55" s="51"/>
    </row>
    <row r="56" spans="1:4" x14ac:dyDescent="0.2">
      <c r="B56" s="51"/>
      <c r="C56" s="51"/>
      <c r="D56" s="51"/>
    </row>
    <row r="57" spans="1:4" x14ac:dyDescent="0.2">
      <c r="B57" s="51"/>
      <c r="C57" s="51"/>
      <c r="D57" s="51"/>
    </row>
    <row r="58" spans="1:4" x14ac:dyDescent="0.2">
      <c r="B58" s="51"/>
      <c r="C58" s="51"/>
      <c r="D58" s="51"/>
    </row>
    <row r="59" spans="1:4" x14ac:dyDescent="0.2">
      <c r="B59" s="51"/>
      <c r="C59" s="51"/>
      <c r="D59" s="51"/>
    </row>
    <row r="60" spans="1:4" x14ac:dyDescent="0.2">
      <c r="B60" s="51"/>
      <c r="C60" s="51"/>
      <c r="D60" s="51"/>
    </row>
    <row r="61" spans="1:4" x14ac:dyDescent="0.2">
      <c r="B61" s="51"/>
      <c r="C61" s="51"/>
      <c r="D61" s="51"/>
    </row>
    <row r="62" spans="1:4" x14ac:dyDescent="0.2">
      <c r="B62" s="51"/>
      <c r="C62" s="51"/>
      <c r="D62" s="51"/>
    </row>
  </sheetData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65A661-1940-4A0E-9A7B-6F61AC8FFCFB}"/>
</file>

<file path=customXml/itemProps2.xml><?xml version="1.0" encoding="utf-8"?>
<ds:datastoreItem xmlns:ds="http://schemas.openxmlformats.org/officeDocument/2006/customXml" ds:itemID="{2FBDD627-99D2-4E6A-8AD5-BF06CBB5115A}"/>
</file>

<file path=customXml/itemProps3.xml><?xml version="1.0" encoding="utf-8"?>
<ds:datastoreItem xmlns:ds="http://schemas.openxmlformats.org/officeDocument/2006/customXml" ds:itemID="{BF9173C6-8F62-4BFD-95C7-D4F14372BD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גליונות עבודה</vt:lpstr>
      </vt:variant>
      <vt:variant>
        <vt:i4>7</vt:i4>
      </vt:variant>
      <vt:variant>
        <vt:lpstr>תרשימים</vt:lpstr>
      </vt:variant>
      <vt:variant>
        <vt:i4>6</vt:i4>
      </vt:variant>
      <vt:variant>
        <vt:lpstr>טווחים בעלי שם</vt:lpstr>
      </vt:variant>
      <vt:variant>
        <vt:i4>1</vt:i4>
      </vt:variant>
    </vt:vector>
  </HeadingPairs>
  <TitlesOfParts>
    <vt:vector size="14" baseType="lpstr">
      <vt:lpstr>לוח</vt:lpstr>
      <vt:lpstr>נתונים1</vt:lpstr>
      <vt:lpstr>נתונים2</vt:lpstr>
      <vt:lpstr>נתונים3</vt:lpstr>
      <vt:lpstr>נתונים4</vt:lpstr>
      <vt:lpstr>נתונים5</vt:lpstr>
      <vt:lpstr>נתונים6</vt:lpstr>
      <vt:lpstr>תרשים1</vt:lpstr>
      <vt:lpstr>תרשים2</vt:lpstr>
      <vt:lpstr>תרשים3</vt:lpstr>
      <vt:lpstr>תרשים4</vt:lpstr>
      <vt:lpstr>תרשים5</vt:lpstr>
      <vt:lpstr>תרשים6</vt:lpstr>
      <vt:lpstr>chart1line1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ברטה אגמון לינקר</dc:creator>
  <cp:lastModifiedBy>ברטה אגמון לינקר</cp:lastModifiedBy>
  <dcterms:created xsi:type="dcterms:W3CDTF">2019-12-12T14:20:56Z</dcterms:created>
  <dcterms:modified xsi:type="dcterms:W3CDTF">2019-12-12T15:34:29Z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